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c\Predavanja\PraktMatem\MatemVpraksi\07NashRavnovesje\"/>
    </mc:Choice>
  </mc:AlternateContent>
  <bookViews>
    <workbookView xWindow="300" yWindow="180" windowWidth="19056" windowHeight="9636" firstSheet="1" activeTab="2"/>
  </bookViews>
  <sheets>
    <sheet name="WikiBraess" sheetId="2" r:id="rId1"/>
    <sheet name="LJobvoz" sheetId="3" r:id="rId2"/>
    <sheet name="LJobvozNashRavn" sheetId="9" r:id="rId3"/>
    <sheet name="NesrecaNaSevObvoz" sheetId="11" r:id="rId4"/>
    <sheet name="LJobvoz nn" sheetId="10" r:id="rId5"/>
  </sheets>
  <calcPr calcId="162913"/>
</workbook>
</file>

<file path=xl/calcChain.xml><?xml version="1.0" encoding="utf-8"?>
<calcChain xmlns="http://schemas.openxmlformats.org/spreadsheetml/2006/main">
  <c r="H33" i="11" l="1"/>
  <c r="F34" i="11"/>
  <c r="H34" i="11" s="1"/>
  <c r="F33" i="11"/>
  <c r="H28" i="11"/>
  <c r="K31" i="11"/>
  <c r="J31" i="11" s="1"/>
  <c r="B31" i="11"/>
  <c r="C31" i="11" s="1"/>
  <c r="F28" i="11"/>
  <c r="F27" i="11"/>
  <c r="H27" i="11" s="1"/>
  <c r="F9" i="11"/>
  <c r="H9" i="11" s="1"/>
  <c r="F8" i="11"/>
  <c r="H8" i="11" s="1"/>
  <c r="F15" i="11"/>
  <c r="H15" i="11" s="1"/>
  <c r="F14" i="11"/>
  <c r="H14" i="11" s="1"/>
  <c r="K12" i="11"/>
  <c r="J12" i="11" s="1"/>
  <c r="B12" i="11"/>
  <c r="C12" i="11" s="1"/>
  <c r="H8" i="9"/>
  <c r="J18" i="11" l="1"/>
  <c r="C38" i="11"/>
  <c r="J36" i="11"/>
  <c r="C37" i="11"/>
  <c r="J38" i="11"/>
  <c r="G38" i="11"/>
  <c r="C36" i="11"/>
  <c r="C19" i="11"/>
  <c r="J19" i="11"/>
  <c r="C17" i="11"/>
  <c r="G19" i="11"/>
  <c r="J17" i="11"/>
  <c r="F15" i="10"/>
  <c r="H15" i="10" s="1"/>
  <c r="F14" i="10"/>
  <c r="H14" i="10" s="1"/>
  <c r="K12" i="10"/>
  <c r="J12" i="10" s="1"/>
  <c r="B12" i="10"/>
  <c r="C12" i="10" s="1"/>
  <c r="F9" i="10"/>
  <c r="H9" i="10" s="1"/>
  <c r="F8" i="10"/>
  <c r="H8" i="10" s="1"/>
  <c r="H14" i="3"/>
  <c r="H15" i="3"/>
  <c r="F14" i="3"/>
  <c r="F15" i="3"/>
  <c r="F9" i="3"/>
  <c r="H9" i="3"/>
  <c r="H8" i="3"/>
  <c r="F8" i="3"/>
  <c r="D38" i="11" l="1"/>
  <c r="I19" i="11"/>
  <c r="C19" i="10"/>
  <c r="C18" i="10"/>
  <c r="J19" i="10"/>
  <c r="G19" i="10"/>
  <c r="J18" i="10"/>
  <c r="J17" i="10"/>
  <c r="C17" i="10"/>
  <c r="D19" i="10" l="1"/>
  <c r="I19" i="10"/>
  <c r="K12" i="3"/>
  <c r="J12" i="3" s="1"/>
  <c r="B12" i="3"/>
  <c r="C8" i="2"/>
  <c r="C17" i="3" l="1"/>
  <c r="J18" i="3"/>
  <c r="C12" i="3"/>
  <c r="C19" i="3"/>
  <c r="J17" i="3"/>
  <c r="D8" i="2"/>
  <c r="G19" i="3" l="1"/>
  <c r="C18" i="3"/>
  <c r="D19" i="3" s="1"/>
  <c r="J19" i="3"/>
  <c r="I19" i="3" s="1"/>
  <c r="D9" i="2"/>
  <c r="C9" i="2"/>
  <c r="C10" i="2" l="1"/>
  <c r="C11" i="2"/>
  <c r="F14" i="9"/>
  <c r="H14" i="9" s="1"/>
  <c r="F15" i="9"/>
  <c r="H15" i="9" s="1"/>
  <c r="K12" i="9"/>
  <c r="J17" i="9" s="1"/>
  <c r="J12" i="9"/>
  <c r="J18" i="9" s="1"/>
  <c r="B12" i="9"/>
  <c r="C12" i="9" s="1"/>
  <c r="F8" i="9"/>
  <c r="F9" i="9"/>
  <c r="H9" i="9"/>
  <c r="G19" i="9" l="1"/>
  <c r="C19" i="9"/>
  <c r="C17" i="9"/>
  <c r="J19" i="9"/>
  <c r="I19" i="9" s="1"/>
  <c r="C18" i="9"/>
  <c r="D19" i="9" s="1"/>
</calcChain>
</file>

<file path=xl/sharedStrings.xml><?xml version="1.0" encoding="utf-8"?>
<sst xmlns="http://schemas.openxmlformats.org/spreadsheetml/2006/main" count="204" uniqueCount="58">
  <si>
    <t>tAB</t>
  </si>
  <si>
    <t>tBC</t>
  </si>
  <si>
    <t>x1</t>
  </si>
  <si>
    <t>x2</t>
  </si>
  <si>
    <t>Shema iz Wikipedie, Braess's paradox</t>
  </si>
  <si>
    <t>Točke grafa A, B, C, D</t>
  </si>
  <si>
    <t>Št. vozil</t>
  </si>
  <si>
    <t xml:space="preserve">ncel = </t>
  </si>
  <si>
    <t>Čas vožnje BC [min]</t>
  </si>
  <si>
    <t>vozila</t>
  </si>
  <si>
    <t>n2</t>
  </si>
  <si>
    <t>n1</t>
  </si>
  <si>
    <t>čas vožnje ABD [min]</t>
  </si>
  <si>
    <t>čas vožnje ABCD [min]</t>
  </si>
  <si>
    <t>nAD</t>
  </si>
  <si>
    <t>nBC</t>
  </si>
  <si>
    <t>nAB</t>
  </si>
  <si>
    <t>nBA</t>
  </si>
  <si>
    <t>nDC</t>
  </si>
  <si>
    <t>nCD</t>
  </si>
  <si>
    <t>nPrim</t>
  </si>
  <si>
    <t>nDol</t>
  </si>
  <si>
    <t>Ljubljanska obvoznica poleti s pritokom turistov z Gorenjske in Štajerske in odtokom na Primorsko in Dolenjsko</t>
  </si>
  <si>
    <t>Gorenjska</t>
  </si>
  <si>
    <t>Štajerska</t>
  </si>
  <si>
    <t>Primorska</t>
  </si>
  <si>
    <t>Dolenjska</t>
  </si>
  <si>
    <t>A</t>
  </si>
  <si>
    <t>B</t>
  </si>
  <si>
    <t>C</t>
  </si>
  <si>
    <t>D</t>
  </si>
  <si>
    <t>tAD</t>
  </si>
  <si>
    <t>tBA</t>
  </si>
  <si>
    <t>tDC</t>
  </si>
  <si>
    <t>tCD</t>
  </si>
  <si>
    <t>tBAD</t>
  </si>
  <si>
    <t>tBCD</t>
  </si>
  <si>
    <t>tABC</t>
  </si>
  <si>
    <t>tADC</t>
  </si>
  <si>
    <t>delež od n1/2 in n2/2, ki vozi po odseku AD, oz. po odseku BC</t>
  </si>
  <si>
    <t>Onesnaženje = SUM(ni *ti)</t>
  </si>
  <si>
    <t>Onesn =</t>
  </si>
  <si>
    <t>Nesreča 1</t>
  </si>
  <si>
    <t>Nesreča 2</t>
  </si>
  <si>
    <t>t=n/E+F</t>
  </si>
  <si>
    <t>E =</t>
  </si>
  <si>
    <t>F =</t>
  </si>
  <si>
    <t>Neko poljubno stanje, ni Nashovo ravnovesje</t>
  </si>
  <si>
    <t>t=n^2/E+F</t>
  </si>
  <si>
    <t>Stanje v Nashovem ravnovesju</t>
  </si>
  <si>
    <t>Skoraj Nashevo ravnovesje, drugačen izračun porabljenega časa.</t>
  </si>
  <si>
    <t>Nesreči (ločeni) na severni obvoznici</t>
  </si>
  <si>
    <t>Na rumeno označenem polju je nesreča (zastoj), nBA=0. Štajerci ne morejo po severni obvoznici.</t>
  </si>
  <si>
    <t>ni vozno</t>
  </si>
  <si>
    <t>Na rumeno označenem polju je nesreča (zastoj), nAB=0, Gorenjci ne morejo po severni obvoznici.</t>
  </si>
  <si>
    <t>Najbolje je, da se od tiste 1/2 Gorenjcev, ki gredo na Dolenjsko, vsi odpravijo po zahodni in južni obvoznici.</t>
  </si>
  <si>
    <t>Najbolje je, da se od tiste 1/2 Štajercev, ki gredo na Primorsko,  1/2 odpravi po južni, 1/2 po severni obvoznici.</t>
  </si>
  <si>
    <t>Najmanjše onesnaženje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</si>
</sst>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0" xfId="0" applyFill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2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8</xdr:row>
      <xdr:rowOff>186690</xdr:rowOff>
    </xdr:from>
    <xdr:to>
      <xdr:col>1</xdr:col>
      <xdr:colOff>601980</xdr:colOff>
      <xdr:row>10</xdr:row>
      <xdr:rowOff>19050</xdr:rowOff>
    </xdr:to>
    <xdr:cxnSp macro="">
      <xdr:nvCxnSpPr>
        <xdr:cNvPr id="3" name="Straight Arrow Connector 2"/>
        <xdr:cNvCxnSpPr/>
      </xdr:nvCxnSpPr>
      <xdr:spPr>
        <a:xfrm>
          <a:off x="1211580" y="165735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13</xdr:row>
      <xdr:rowOff>15240</xdr:rowOff>
    </xdr:to>
    <xdr:cxnSp macro="">
      <xdr:nvCxnSpPr>
        <xdr:cNvPr id="6" name="Straight Arrow Connector 5"/>
        <xdr:cNvCxnSpPr/>
      </xdr:nvCxnSpPr>
      <xdr:spPr>
        <a:xfrm>
          <a:off x="1219200" y="220980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</xdr:colOff>
      <xdr:row>6</xdr:row>
      <xdr:rowOff>0</xdr:rowOff>
    </xdr:from>
    <xdr:to>
      <xdr:col>1</xdr:col>
      <xdr:colOff>605790</xdr:colOff>
      <xdr:row>7</xdr:row>
      <xdr:rowOff>15240</xdr:rowOff>
    </xdr:to>
    <xdr:cxnSp macro="">
      <xdr:nvCxnSpPr>
        <xdr:cNvPr id="7" name="Straight Arrow Connector 6"/>
        <xdr:cNvCxnSpPr/>
      </xdr:nvCxnSpPr>
      <xdr:spPr>
        <a:xfrm>
          <a:off x="1215390" y="109728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14</xdr:row>
      <xdr:rowOff>186690</xdr:rowOff>
    </xdr:from>
    <xdr:to>
      <xdr:col>9</xdr:col>
      <xdr:colOff>601980</xdr:colOff>
      <xdr:row>16</xdr:row>
      <xdr:rowOff>19050</xdr:rowOff>
    </xdr:to>
    <xdr:cxnSp macro="">
      <xdr:nvCxnSpPr>
        <xdr:cNvPr id="8" name="Straight Arrow Connector 7"/>
        <xdr:cNvCxnSpPr/>
      </xdr:nvCxnSpPr>
      <xdr:spPr>
        <a:xfrm>
          <a:off x="6088380" y="276987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182880</xdr:rowOff>
    </xdr:from>
    <xdr:to>
      <xdr:col>2</xdr:col>
      <xdr:colOff>0</xdr:colOff>
      <xdr:row>16</xdr:row>
      <xdr:rowOff>15240</xdr:rowOff>
    </xdr:to>
    <xdr:cxnSp macro="">
      <xdr:nvCxnSpPr>
        <xdr:cNvPr id="9" name="Straight Arrow Connector 8"/>
        <xdr:cNvCxnSpPr/>
      </xdr:nvCxnSpPr>
      <xdr:spPr>
        <a:xfrm>
          <a:off x="1219200" y="27660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11</xdr:row>
      <xdr:rowOff>179070</xdr:rowOff>
    </xdr:from>
    <xdr:to>
      <xdr:col>9</xdr:col>
      <xdr:colOff>605790</xdr:colOff>
      <xdr:row>13</xdr:row>
      <xdr:rowOff>11430</xdr:rowOff>
    </xdr:to>
    <xdr:cxnSp macro="">
      <xdr:nvCxnSpPr>
        <xdr:cNvPr id="10" name="Straight Arrow Connector 9"/>
        <xdr:cNvCxnSpPr/>
      </xdr:nvCxnSpPr>
      <xdr:spPr>
        <a:xfrm>
          <a:off x="6092190" y="220599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8</xdr:row>
      <xdr:rowOff>179070</xdr:rowOff>
    </xdr:from>
    <xdr:to>
      <xdr:col>9</xdr:col>
      <xdr:colOff>605790</xdr:colOff>
      <xdr:row>10</xdr:row>
      <xdr:rowOff>11430</xdr:rowOff>
    </xdr:to>
    <xdr:cxnSp macro="">
      <xdr:nvCxnSpPr>
        <xdr:cNvPr id="11" name="Straight Arrow Connector 10"/>
        <xdr:cNvCxnSpPr/>
      </xdr:nvCxnSpPr>
      <xdr:spPr>
        <a:xfrm>
          <a:off x="6092190" y="164973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</xdr:colOff>
      <xdr:row>5</xdr:row>
      <xdr:rowOff>175260</xdr:rowOff>
    </xdr:from>
    <xdr:to>
      <xdr:col>10</xdr:col>
      <xdr:colOff>3810</xdr:colOff>
      <xdr:row>7</xdr:row>
      <xdr:rowOff>7620</xdr:rowOff>
    </xdr:to>
    <xdr:cxnSp macro="">
      <xdr:nvCxnSpPr>
        <xdr:cNvPr id="12" name="Straight Arrow Connector 11"/>
        <xdr:cNvCxnSpPr/>
      </xdr:nvCxnSpPr>
      <xdr:spPr>
        <a:xfrm>
          <a:off x="6099810" y="10896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8</xdr:row>
      <xdr:rowOff>91440</xdr:rowOff>
    </xdr:from>
    <xdr:to>
      <xdr:col>4</xdr:col>
      <xdr:colOff>0</xdr:colOff>
      <xdr:row>8</xdr:row>
      <xdr:rowOff>91440</xdr:rowOff>
    </xdr:to>
    <xdr:cxnSp macro="">
      <xdr:nvCxnSpPr>
        <xdr:cNvPr id="13" name="Straight Arrow Connector 12"/>
        <xdr:cNvCxnSpPr/>
      </xdr:nvCxnSpPr>
      <xdr:spPr>
        <a:xfrm>
          <a:off x="1832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8</xdr:row>
      <xdr:rowOff>91440</xdr:rowOff>
    </xdr:from>
    <xdr:to>
      <xdr:col>9</xdr:col>
      <xdr:colOff>0</xdr:colOff>
      <xdr:row>8</xdr:row>
      <xdr:rowOff>91440</xdr:rowOff>
    </xdr:to>
    <xdr:cxnSp macro="">
      <xdr:nvCxnSpPr>
        <xdr:cNvPr id="15" name="Straight Arrow Connector 14"/>
        <xdr:cNvCxnSpPr/>
      </xdr:nvCxnSpPr>
      <xdr:spPr>
        <a:xfrm>
          <a:off x="4880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91440</xdr:rowOff>
    </xdr:from>
    <xdr:to>
      <xdr:col>8</xdr:col>
      <xdr:colOff>605790</xdr:colOff>
      <xdr:row>7</xdr:row>
      <xdr:rowOff>91440</xdr:rowOff>
    </xdr:to>
    <xdr:cxnSp macro="">
      <xdr:nvCxnSpPr>
        <xdr:cNvPr id="16" name="Straight Arrow Connector 15"/>
        <xdr:cNvCxnSpPr/>
      </xdr:nvCxnSpPr>
      <xdr:spPr>
        <a:xfrm rot="10800000">
          <a:off x="4876800" y="137922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95250</xdr:rowOff>
    </xdr:from>
    <xdr:to>
      <xdr:col>3</xdr:col>
      <xdr:colOff>605790</xdr:colOff>
      <xdr:row>7</xdr:row>
      <xdr:rowOff>95250</xdr:rowOff>
    </xdr:to>
    <xdr:cxnSp macro="">
      <xdr:nvCxnSpPr>
        <xdr:cNvPr id="18" name="Straight Arrow Connector 17"/>
        <xdr:cNvCxnSpPr/>
      </xdr:nvCxnSpPr>
      <xdr:spPr>
        <a:xfrm rot="10800000">
          <a:off x="1828800" y="138303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14</xdr:row>
      <xdr:rowOff>106680</xdr:rowOff>
    </xdr:from>
    <xdr:to>
      <xdr:col>4</xdr:col>
      <xdr:colOff>0</xdr:colOff>
      <xdr:row>14</xdr:row>
      <xdr:rowOff>106680</xdr:rowOff>
    </xdr:to>
    <xdr:cxnSp macro="">
      <xdr:nvCxnSpPr>
        <xdr:cNvPr id="19" name="Straight Arrow Connector 18"/>
        <xdr:cNvCxnSpPr/>
      </xdr:nvCxnSpPr>
      <xdr:spPr>
        <a:xfrm>
          <a:off x="1832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14</xdr:row>
      <xdr:rowOff>106680</xdr:rowOff>
    </xdr:from>
    <xdr:to>
      <xdr:col>9</xdr:col>
      <xdr:colOff>0</xdr:colOff>
      <xdr:row>14</xdr:row>
      <xdr:rowOff>106680</xdr:rowOff>
    </xdr:to>
    <xdr:cxnSp macro="">
      <xdr:nvCxnSpPr>
        <xdr:cNvPr id="20" name="Straight Arrow Connector 19"/>
        <xdr:cNvCxnSpPr/>
      </xdr:nvCxnSpPr>
      <xdr:spPr>
        <a:xfrm>
          <a:off x="4880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106680</xdr:rowOff>
    </xdr:from>
    <xdr:to>
      <xdr:col>8</xdr:col>
      <xdr:colOff>605790</xdr:colOff>
      <xdr:row>13</xdr:row>
      <xdr:rowOff>106680</xdr:rowOff>
    </xdr:to>
    <xdr:cxnSp macro="">
      <xdr:nvCxnSpPr>
        <xdr:cNvPr id="21" name="Straight Arrow Connector 20"/>
        <xdr:cNvCxnSpPr/>
      </xdr:nvCxnSpPr>
      <xdr:spPr>
        <a:xfrm rot="10800000">
          <a:off x="4876800" y="250698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110490</xdr:rowOff>
    </xdr:from>
    <xdr:to>
      <xdr:col>3</xdr:col>
      <xdr:colOff>605790</xdr:colOff>
      <xdr:row>13</xdr:row>
      <xdr:rowOff>110490</xdr:rowOff>
    </xdr:to>
    <xdr:cxnSp macro="">
      <xdr:nvCxnSpPr>
        <xdr:cNvPr id="22" name="Straight Arrow Connector 21"/>
        <xdr:cNvCxnSpPr/>
      </xdr:nvCxnSpPr>
      <xdr:spPr>
        <a:xfrm rot="10800000">
          <a:off x="1828800" y="251079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8</xdr:row>
      <xdr:rowOff>186690</xdr:rowOff>
    </xdr:from>
    <xdr:to>
      <xdr:col>1</xdr:col>
      <xdr:colOff>601980</xdr:colOff>
      <xdr:row>10</xdr:row>
      <xdr:rowOff>19050</xdr:rowOff>
    </xdr:to>
    <xdr:cxnSp macro="">
      <xdr:nvCxnSpPr>
        <xdr:cNvPr id="2" name="Straight Arrow Connector 1"/>
        <xdr:cNvCxnSpPr/>
      </xdr:nvCxnSpPr>
      <xdr:spPr>
        <a:xfrm>
          <a:off x="1211580" y="165735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13</xdr:row>
      <xdr:rowOff>15240</xdr:rowOff>
    </xdr:to>
    <xdr:cxnSp macro="">
      <xdr:nvCxnSpPr>
        <xdr:cNvPr id="3" name="Straight Arrow Connector 2"/>
        <xdr:cNvCxnSpPr/>
      </xdr:nvCxnSpPr>
      <xdr:spPr>
        <a:xfrm>
          <a:off x="1219200" y="220980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</xdr:colOff>
      <xdr:row>6</xdr:row>
      <xdr:rowOff>0</xdr:rowOff>
    </xdr:from>
    <xdr:to>
      <xdr:col>1</xdr:col>
      <xdr:colOff>605790</xdr:colOff>
      <xdr:row>7</xdr:row>
      <xdr:rowOff>15240</xdr:rowOff>
    </xdr:to>
    <xdr:cxnSp macro="">
      <xdr:nvCxnSpPr>
        <xdr:cNvPr id="4" name="Straight Arrow Connector 3"/>
        <xdr:cNvCxnSpPr/>
      </xdr:nvCxnSpPr>
      <xdr:spPr>
        <a:xfrm>
          <a:off x="1215390" y="109728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14</xdr:row>
      <xdr:rowOff>186690</xdr:rowOff>
    </xdr:from>
    <xdr:to>
      <xdr:col>9</xdr:col>
      <xdr:colOff>601980</xdr:colOff>
      <xdr:row>16</xdr:row>
      <xdr:rowOff>19050</xdr:rowOff>
    </xdr:to>
    <xdr:cxnSp macro="">
      <xdr:nvCxnSpPr>
        <xdr:cNvPr id="5" name="Straight Arrow Connector 4"/>
        <xdr:cNvCxnSpPr/>
      </xdr:nvCxnSpPr>
      <xdr:spPr>
        <a:xfrm>
          <a:off x="6088380" y="276987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182880</xdr:rowOff>
    </xdr:from>
    <xdr:to>
      <xdr:col>2</xdr:col>
      <xdr:colOff>0</xdr:colOff>
      <xdr:row>16</xdr:row>
      <xdr:rowOff>15240</xdr:rowOff>
    </xdr:to>
    <xdr:cxnSp macro="">
      <xdr:nvCxnSpPr>
        <xdr:cNvPr id="6" name="Straight Arrow Connector 5"/>
        <xdr:cNvCxnSpPr/>
      </xdr:nvCxnSpPr>
      <xdr:spPr>
        <a:xfrm>
          <a:off x="1219200" y="27660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11</xdr:row>
      <xdr:rowOff>179070</xdr:rowOff>
    </xdr:from>
    <xdr:to>
      <xdr:col>9</xdr:col>
      <xdr:colOff>605790</xdr:colOff>
      <xdr:row>13</xdr:row>
      <xdr:rowOff>11430</xdr:rowOff>
    </xdr:to>
    <xdr:cxnSp macro="">
      <xdr:nvCxnSpPr>
        <xdr:cNvPr id="7" name="Straight Arrow Connector 6"/>
        <xdr:cNvCxnSpPr/>
      </xdr:nvCxnSpPr>
      <xdr:spPr>
        <a:xfrm>
          <a:off x="6092190" y="220599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8</xdr:row>
      <xdr:rowOff>179070</xdr:rowOff>
    </xdr:from>
    <xdr:to>
      <xdr:col>9</xdr:col>
      <xdr:colOff>605790</xdr:colOff>
      <xdr:row>10</xdr:row>
      <xdr:rowOff>11430</xdr:rowOff>
    </xdr:to>
    <xdr:cxnSp macro="">
      <xdr:nvCxnSpPr>
        <xdr:cNvPr id="8" name="Straight Arrow Connector 7"/>
        <xdr:cNvCxnSpPr/>
      </xdr:nvCxnSpPr>
      <xdr:spPr>
        <a:xfrm>
          <a:off x="6092190" y="164973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</xdr:colOff>
      <xdr:row>5</xdr:row>
      <xdr:rowOff>175260</xdr:rowOff>
    </xdr:from>
    <xdr:to>
      <xdr:col>10</xdr:col>
      <xdr:colOff>3810</xdr:colOff>
      <xdr:row>7</xdr:row>
      <xdr:rowOff>7620</xdr:rowOff>
    </xdr:to>
    <xdr:cxnSp macro="">
      <xdr:nvCxnSpPr>
        <xdr:cNvPr id="9" name="Straight Arrow Connector 8"/>
        <xdr:cNvCxnSpPr/>
      </xdr:nvCxnSpPr>
      <xdr:spPr>
        <a:xfrm>
          <a:off x="6099810" y="10896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8</xdr:row>
      <xdr:rowOff>91440</xdr:rowOff>
    </xdr:from>
    <xdr:to>
      <xdr:col>4</xdr:col>
      <xdr:colOff>0</xdr:colOff>
      <xdr:row>8</xdr:row>
      <xdr:rowOff>91440</xdr:rowOff>
    </xdr:to>
    <xdr:cxnSp macro="">
      <xdr:nvCxnSpPr>
        <xdr:cNvPr id="10" name="Straight Arrow Connector 9"/>
        <xdr:cNvCxnSpPr/>
      </xdr:nvCxnSpPr>
      <xdr:spPr>
        <a:xfrm>
          <a:off x="1832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8</xdr:row>
      <xdr:rowOff>91440</xdr:rowOff>
    </xdr:from>
    <xdr:to>
      <xdr:col>9</xdr:col>
      <xdr:colOff>0</xdr:colOff>
      <xdr:row>8</xdr:row>
      <xdr:rowOff>91440</xdr:rowOff>
    </xdr:to>
    <xdr:cxnSp macro="">
      <xdr:nvCxnSpPr>
        <xdr:cNvPr id="11" name="Straight Arrow Connector 10"/>
        <xdr:cNvCxnSpPr/>
      </xdr:nvCxnSpPr>
      <xdr:spPr>
        <a:xfrm>
          <a:off x="4880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91440</xdr:rowOff>
    </xdr:from>
    <xdr:to>
      <xdr:col>8</xdr:col>
      <xdr:colOff>605790</xdr:colOff>
      <xdr:row>7</xdr:row>
      <xdr:rowOff>91440</xdr:rowOff>
    </xdr:to>
    <xdr:cxnSp macro="">
      <xdr:nvCxnSpPr>
        <xdr:cNvPr id="12" name="Straight Arrow Connector 11"/>
        <xdr:cNvCxnSpPr/>
      </xdr:nvCxnSpPr>
      <xdr:spPr>
        <a:xfrm rot="10800000">
          <a:off x="4876800" y="137922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95250</xdr:rowOff>
    </xdr:from>
    <xdr:to>
      <xdr:col>3</xdr:col>
      <xdr:colOff>605790</xdr:colOff>
      <xdr:row>7</xdr:row>
      <xdr:rowOff>95250</xdr:rowOff>
    </xdr:to>
    <xdr:cxnSp macro="">
      <xdr:nvCxnSpPr>
        <xdr:cNvPr id="13" name="Straight Arrow Connector 12"/>
        <xdr:cNvCxnSpPr/>
      </xdr:nvCxnSpPr>
      <xdr:spPr>
        <a:xfrm rot="10800000">
          <a:off x="1828800" y="138303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14</xdr:row>
      <xdr:rowOff>106680</xdr:rowOff>
    </xdr:from>
    <xdr:to>
      <xdr:col>4</xdr:col>
      <xdr:colOff>0</xdr:colOff>
      <xdr:row>14</xdr:row>
      <xdr:rowOff>106680</xdr:rowOff>
    </xdr:to>
    <xdr:cxnSp macro="">
      <xdr:nvCxnSpPr>
        <xdr:cNvPr id="14" name="Straight Arrow Connector 13"/>
        <xdr:cNvCxnSpPr/>
      </xdr:nvCxnSpPr>
      <xdr:spPr>
        <a:xfrm>
          <a:off x="1832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14</xdr:row>
      <xdr:rowOff>106680</xdr:rowOff>
    </xdr:from>
    <xdr:to>
      <xdr:col>9</xdr:col>
      <xdr:colOff>0</xdr:colOff>
      <xdr:row>14</xdr:row>
      <xdr:rowOff>106680</xdr:rowOff>
    </xdr:to>
    <xdr:cxnSp macro="">
      <xdr:nvCxnSpPr>
        <xdr:cNvPr id="15" name="Straight Arrow Connector 14"/>
        <xdr:cNvCxnSpPr/>
      </xdr:nvCxnSpPr>
      <xdr:spPr>
        <a:xfrm>
          <a:off x="4880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106680</xdr:rowOff>
    </xdr:from>
    <xdr:to>
      <xdr:col>8</xdr:col>
      <xdr:colOff>605790</xdr:colOff>
      <xdr:row>13</xdr:row>
      <xdr:rowOff>106680</xdr:rowOff>
    </xdr:to>
    <xdr:cxnSp macro="">
      <xdr:nvCxnSpPr>
        <xdr:cNvPr id="16" name="Straight Arrow Connector 15"/>
        <xdr:cNvCxnSpPr/>
      </xdr:nvCxnSpPr>
      <xdr:spPr>
        <a:xfrm rot="10800000">
          <a:off x="4876800" y="250698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110490</xdr:rowOff>
    </xdr:from>
    <xdr:to>
      <xdr:col>3</xdr:col>
      <xdr:colOff>605790</xdr:colOff>
      <xdr:row>13</xdr:row>
      <xdr:rowOff>110490</xdr:rowOff>
    </xdr:to>
    <xdr:cxnSp macro="">
      <xdr:nvCxnSpPr>
        <xdr:cNvPr id="17" name="Straight Arrow Connector 16"/>
        <xdr:cNvCxnSpPr/>
      </xdr:nvCxnSpPr>
      <xdr:spPr>
        <a:xfrm rot="10800000">
          <a:off x="1828800" y="251079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8</xdr:row>
      <xdr:rowOff>186690</xdr:rowOff>
    </xdr:from>
    <xdr:to>
      <xdr:col>1</xdr:col>
      <xdr:colOff>601980</xdr:colOff>
      <xdr:row>10</xdr:row>
      <xdr:rowOff>19050</xdr:rowOff>
    </xdr:to>
    <xdr:cxnSp macro="">
      <xdr:nvCxnSpPr>
        <xdr:cNvPr id="2" name="Straight Arrow Connector 1"/>
        <xdr:cNvCxnSpPr/>
      </xdr:nvCxnSpPr>
      <xdr:spPr>
        <a:xfrm>
          <a:off x="1211580" y="165735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13</xdr:row>
      <xdr:rowOff>15240</xdr:rowOff>
    </xdr:to>
    <xdr:cxnSp macro="">
      <xdr:nvCxnSpPr>
        <xdr:cNvPr id="3" name="Straight Arrow Connector 2"/>
        <xdr:cNvCxnSpPr/>
      </xdr:nvCxnSpPr>
      <xdr:spPr>
        <a:xfrm>
          <a:off x="1219200" y="220980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</xdr:colOff>
      <xdr:row>6</xdr:row>
      <xdr:rowOff>0</xdr:rowOff>
    </xdr:from>
    <xdr:to>
      <xdr:col>1</xdr:col>
      <xdr:colOff>605790</xdr:colOff>
      <xdr:row>7</xdr:row>
      <xdr:rowOff>15240</xdr:rowOff>
    </xdr:to>
    <xdr:cxnSp macro="">
      <xdr:nvCxnSpPr>
        <xdr:cNvPr id="4" name="Straight Arrow Connector 3"/>
        <xdr:cNvCxnSpPr/>
      </xdr:nvCxnSpPr>
      <xdr:spPr>
        <a:xfrm>
          <a:off x="1215390" y="109728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14</xdr:row>
      <xdr:rowOff>186690</xdr:rowOff>
    </xdr:from>
    <xdr:to>
      <xdr:col>9</xdr:col>
      <xdr:colOff>601980</xdr:colOff>
      <xdr:row>16</xdr:row>
      <xdr:rowOff>19050</xdr:rowOff>
    </xdr:to>
    <xdr:cxnSp macro="">
      <xdr:nvCxnSpPr>
        <xdr:cNvPr id="5" name="Straight Arrow Connector 4"/>
        <xdr:cNvCxnSpPr/>
      </xdr:nvCxnSpPr>
      <xdr:spPr>
        <a:xfrm>
          <a:off x="6088380" y="276987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182880</xdr:rowOff>
    </xdr:from>
    <xdr:to>
      <xdr:col>2</xdr:col>
      <xdr:colOff>0</xdr:colOff>
      <xdr:row>16</xdr:row>
      <xdr:rowOff>15240</xdr:rowOff>
    </xdr:to>
    <xdr:cxnSp macro="">
      <xdr:nvCxnSpPr>
        <xdr:cNvPr id="6" name="Straight Arrow Connector 5"/>
        <xdr:cNvCxnSpPr/>
      </xdr:nvCxnSpPr>
      <xdr:spPr>
        <a:xfrm>
          <a:off x="1219200" y="27660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11</xdr:row>
      <xdr:rowOff>179070</xdr:rowOff>
    </xdr:from>
    <xdr:to>
      <xdr:col>9</xdr:col>
      <xdr:colOff>605790</xdr:colOff>
      <xdr:row>13</xdr:row>
      <xdr:rowOff>11430</xdr:rowOff>
    </xdr:to>
    <xdr:cxnSp macro="">
      <xdr:nvCxnSpPr>
        <xdr:cNvPr id="7" name="Straight Arrow Connector 6"/>
        <xdr:cNvCxnSpPr/>
      </xdr:nvCxnSpPr>
      <xdr:spPr>
        <a:xfrm>
          <a:off x="6092190" y="220599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8</xdr:row>
      <xdr:rowOff>179070</xdr:rowOff>
    </xdr:from>
    <xdr:to>
      <xdr:col>9</xdr:col>
      <xdr:colOff>605790</xdr:colOff>
      <xdr:row>10</xdr:row>
      <xdr:rowOff>11430</xdr:rowOff>
    </xdr:to>
    <xdr:cxnSp macro="">
      <xdr:nvCxnSpPr>
        <xdr:cNvPr id="8" name="Straight Arrow Connector 7"/>
        <xdr:cNvCxnSpPr/>
      </xdr:nvCxnSpPr>
      <xdr:spPr>
        <a:xfrm>
          <a:off x="6092190" y="164973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</xdr:colOff>
      <xdr:row>5</xdr:row>
      <xdr:rowOff>175260</xdr:rowOff>
    </xdr:from>
    <xdr:to>
      <xdr:col>10</xdr:col>
      <xdr:colOff>3810</xdr:colOff>
      <xdr:row>7</xdr:row>
      <xdr:rowOff>7620</xdr:rowOff>
    </xdr:to>
    <xdr:cxnSp macro="">
      <xdr:nvCxnSpPr>
        <xdr:cNvPr id="9" name="Straight Arrow Connector 8"/>
        <xdr:cNvCxnSpPr/>
      </xdr:nvCxnSpPr>
      <xdr:spPr>
        <a:xfrm>
          <a:off x="6099810" y="10896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8</xdr:row>
      <xdr:rowOff>91440</xdr:rowOff>
    </xdr:from>
    <xdr:to>
      <xdr:col>4</xdr:col>
      <xdr:colOff>0</xdr:colOff>
      <xdr:row>8</xdr:row>
      <xdr:rowOff>91440</xdr:rowOff>
    </xdr:to>
    <xdr:cxnSp macro="">
      <xdr:nvCxnSpPr>
        <xdr:cNvPr id="10" name="Straight Arrow Connector 9"/>
        <xdr:cNvCxnSpPr/>
      </xdr:nvCxnSpPr>
      <xdr:spPr>
        <a:xfrm>
          <a:off x="1832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8</xdr:row>
      <xdr:rowOff>91440</xdr:rowOff>
    </xdr:from>
    <xdr:to>
      <xdr:col>9</xdr:col>
      <xdr:colOff>0</xdr:colOff>
      <xdr:row>8</xdr:row>
      <xdr:rowOff>91440</xdr:rowOff>
    </xdr:to>
    <xdr:cxnSp macro="">
      <xdr:nvCxnSpPr>
        <xdr:cNvPr id="11" name="Straight Arrow Connector 10"/>
        <xdr:cNvCxnSpPr/>
      </xdr:nvCxnSpPr>
      <xdr:spPr>
        <a:xfrm>
          <a:off x="4880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91440</xdr:rowOff>
    </xdr:from>
    <xdr:to>
      <xdr:col>8</xdr:col>
      <xdr:colOff>605790</xdr:colOff>
      <xdr:row>7</xdr:row>
      <xdr:rowOff>91440</xdr:rowOff>
    </xdr:to>
    <xdr:cxnSp macro="">
      <xdr:nvCxnSpPr>
        <xdr:cNvPr id="12" name="Straight Arrow Connector 11"/>
        <xdr:cNvCxnSpPr/>
      </xdr:nvCxnSpPr>
      <xdr:spPr>
        <a:xfrm rot="10800000">
          <a:off x="4876800" y="137922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95250</xdr:rowOff>
    </xdr:from>
    <xdr:to>
      <xdr:col>3</xdr:col>
      <xdr:colOff>605790</xdr:colOff>
      <xdr:row>7</xdr:row>
      <xdr:rowOff>95250</xdr:rowOff>
    </xdr:to>
    <xdr:cxnSp macro="">
      <xdr:nvCxnSpPr>
        <xdr:cNvPr id="13" name="Straight Arrow Connector 12"/>
        <xdr:cNvCxnSpPr/>
      </xdr:nvCxnSpPr>
      <xdr:spPr>
        <a:xfrm rot="10800000">
          <a:off x="1828800" y="138303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14</xdr:row>
      <xdr:rowOff>106680</xdr:rowOff>
    </xdr:from>
    <xdr:to>
      <xdr:col>4</xdr:col>
      <xdr:colOff>0</xdr:colOff>
      <xdr:row>14</xdr:row>
      <xdr:rowOff>106680</xdr:rowOff>
    </xdr:to>
    <xdr:cxnSp macro="">
      <xdr:nvCxnSpPr>
        <xdr:cNvPr id="14" name="Straight Arrow Connector 13"/>
        <xdr:cNvCxnSpPr/>
      </xdr:nvCxnSpPr>
      <xdr:spPr>
        <a:xfrm>
          <a:off x="1832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14</xdr:row>
      <xdr:rowOff>106680</xdr:rowOff>
    </xdr:from>
    <xdr:to>
      <xdr:col>9</xdr:col>
      <xdr:colOff>0</xdr:colOff>
      <xdr:row>14</xdr:row>
      <xdr:rowOff>106680</xdr:rowOff>
    </xdr:to>
    <xdr:cxnSp macro="">
      <xdr:nvCxnSpPr>
        <xdr:cNvPr id="15" name="Straight Arrow Connector 14"/>
        <xdr:cNvCxnSpPr/>
      </xdr:nvCxnSpPr>
      <xdr:spPr>
        <a:xfrm>
          <a:off x="4880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106680</xdr:rowOff>
    </xdr:from>
    <xdr:to>
      <xdr:col>8</xdr:col>
      <xdr:colOff>605790</xdr:colOff>
      <xdr:row>13</xdr:row>
      <xdr:rowOff>106680</xdr:rowOff>
    </xdr:to>
    <xdr:cxnSp macro="">
      <xdr:nvCxnSpPr>
        <xdr:cNvPr id="16" name="Straight Arrow Connector 15"/>
        <xdr:cNvCxnSpPr/>
      </xdr:nvCxnSpPr>
      <xdr:spPr>
        <a:xfrm rot="10800000">
          <a:off x="4876800" y="250698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110490</xdr:rowOff>
    </xdr:from>
    <xdr:to>
      <xdr:col>3</xdr:col>
      <xdr:colOff>605790</xdr:colOff>
      <xdr:row>13</xdr:row>
      <xdr:rowOff>110490</xdr:rowOff>
    </xdr:to>
    <xdr:cxnSp macro="">
      <xdr:nvCxnSpPr>
        <xdr:cNvPr id="17" name="Straight Arrow Connector 16"/>
        <xdr:cNvCxnSpPr/>
      </xdr:nvCxnSpPr>
      <xdr:spPr>
        <a:xfrm rot="10800000">
          <a:off x="1828800" y="251079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601980</xdr:colOff>
      <xdr:row>27</xdr:row>
      <xdr:rowOff>186690</xdr:rowOff>
    </xdr:from>
    <xdr:to>
      <xdr:col>1</xdr:col>
      <xdr:colOff>601980</xdr:colOff>
      <xdr:row>29</xdr:row>
      <xdr:rowOff>19050</xdr:rowOff>
    </xdr:to>
    <xdr:cxnSp macro="">
      <xdr:nvCxnSpPr>
        <xdr:cNvPr id="66" name="Straight Arrow Connector 65"/>
        <xdr:cNvCxnSpPr/>
      </xdr:nvCxnSpPr>
      <xdr:spPr>
        <a:xfrm>
          <a:off x="1211580" y="165735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32</xdr:row>
      <xdr:rowOff>15240</xdr:rowOff>
    </xdr:to>
    <xdr:cxnSp macro="">
      <xdr:nvCxnSpPr>
        <xdr:cNvPr id="67" name="Straight Arrow Connector 66"/>
        <xdr:cNvCxnSpPr/>
      </xdr:nvCxnSpPr>
      <xdr:spPr>
        <a:xfrm>
          <a:off x="1219200" y="220980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</xdr:colOff>
      <xdr:row>25</xdr:row>
      <xdr:rowOff>0</xdr:rowOff>
    </xdr:from>
    <xdr:to>
      <xdr:col>1</xdr:col>
      <xdr:colOff>605790</xdr:colOff>
      <xdr:row>26</xdr:row>
      <xdr:rowOff>15240</xdr:rowOff>
    </xdr:to>
    <xdr:cxnSp macro="">
      <xdr:nvCxnSpPr>
        <xdr:cNvPr id="68" name="Straight Arrow Connector 67"/>
        <xdr:cNvCxnSpPr/>
      </xdr:nvCxnSpPr>
      <xdr:spPr>
        <a:xfrm>
          <a:off x="1215390" y="109728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33</xdr:row>
      <xdr:rowOff>186690</xdr:rowOff>
    </xdr:from>
    <xdr:to>
      <xdr:col>9</xdr:col>
      <xdr:colOff>601980</xdr:colOff>
      <xdr:row>35</xdr:row>
      <xdr:rowOff>19050</xdr:rowOff>
    </xdr:to>
    <xdr:cxnSp macro="">
      <xdr:nvCxnSpPr>
        <xdr:cNvPr id="69" name="Straight Arrow Connector 68"/>
        <xdr:cNvCxnSpPr/>
      </xdr:nvCxnSpPr>
      <xdr:spPr>
        <a:xfrm>
          <a:off x="6088380" y="276987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182880</xdr:rowOff>
    </xdr:from>
    <xdr:to>
      <xdr:col>2</xdr:col>
      <xdr:colOff>0</xdr:colOff>
      <xdr:row>35</xdr:row>
      <xdr:rowOff>15240</xdr:rowOff>
    </xdr:to>
    <xdr:cxnSp macro="">
      <xdr:nvCxnSpPr>
        <xdr:cNvPr id="70" name="Straight Arrow Connector 69"/>
        <xdr:cNvCxnSpPr/>
      </xdr:nvCxnSpPr>
      <xdr:spPr>
        <a:xfrm>
          <a:off x="1219200" y="27660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30</xdr:row>
      <xdr:rowOff>179070</xdr:rowOff>
    </xdr:from>
    <xdr:to>
      <xdr:col>9</xdr:col>
      <xdr:colOff>605790</xdr:colOff>
      <xdr:row>32</xdr:row>
      <xdr:rowOff>11430</xdr:rowOff>
    </xdr:to>
    <xdr:cxnSp macro="">
      <xdr:nvCxnSpPr>
        <xdr:cNvPr id="71" name="Straight Arrow Connector 70"/>
        <xdr:cNvCxnSpPr/>
      </xdr:nvCxnSpPr>
      <xdr:spPr>
        <a:xfrm>
          <a:off x="6092190" y="220599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27</xdr:row>
      <xdr:rowOff>179070</xdr:rowOff>
    </xdr:from>
    <xdr:to>
      <xdr:col>9</xdr:col>
      <xdr:colOff>605790</xdr:colOff>
      <xdr:row>29</xdr:row>
      <xdr:rowOff>11430</xdr:rowOff>
    </xdr:to>
    <xdr:cxnSp macro="">
      <xdr:nvCxnSpPr>
        <xdr:cNvPr id="72" name="Straight Arrow Connector 71"/>
        <xdr:cNvCxnSpPr/>
      </xdr:nvCxnSpPr>
      <xdr:spPr>
        <a:xfrm>
          <a:off x="6092190" y="164973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</xdr:colOff>
      <xdr:row>24</xdr:row>
      <xdr:rowOff>175260</xdr:rowOff>
    </xdr:from>
    <xdr:to>
      <xdr:col>10</xdr:col>
      <xdr:colOff>3810</xdr:colOff>
      <xdr:row>26</xdr:row>
      <xdr:rowOff>7620</xdr:rowOff>
    </xdr:to>
    <xdr:cxnSp macro="">
      <xdr:nvCxnSpPr>
        <xdr:cNvPr id="73" name="Straight Arrow Connector 72"/>
        <xdr:cNvCxnSpPr/>
      </xdr:nvCxnSpPr>
      <xdr:spPr>
        <a:xfrm>
          <a:off x="6099810" y="10896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27</xdr:row>
      <xdr:rowOff>91440</xdr:rowOff>
    </xdr:from>
    <xdr:to>
      <xdr:col>4</xdr:col>
      <xdr:colOff>0</xdr:colOff>
      <xdr:row>27</xdr:row>
      <xdr:rowOff>91440</xdr:rowOff>
    </xdr:to>
    <xdr:cxnSp macro="">
      <xdr:nvCxnSpPr>
        <xdr:cNvPr id="74" name="Straight Arrow Connector 73"/>
        <xdr:cNvCxnSpPr/>
      </xdr:nvCxnSpPr>
      <xdr:spPr>
        <a:xfrm>
          <a:off x="1832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27</xdr:row>
      <xdr:rowOff>91440</xdr:rowOff>
    </xdr:from>
    <xdr:to>
      <xdr:col>9</xdr:col>
      <xdr:colOff>0</xdr:colOff>
      <xdr:row>27</xdr:row>
      <xdr:rowOff>91440</xdr:rowOff>
    </xdr:to>
    <xdr:cxnSp macro="">
      <xdr:nvCxnSpPr>
        <xdr:cNvPr id="75" name="Straight Arrow Connector 74"/>
        <xdr:cNvCxnSpPr/>
      </xdr:nvCxnSpPr>
      <xdr:spPr>
        <a:xfrm>
          <a:off x="4880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91440</xdr:rowOff>
    </xdr:from>
    <xdr:to>
      <xdr:col>8</xdr:col>
      <xdr:colOff>605790</xdr:colOff>
      <xdr:row>26</xdr:row>
      <xdr:rowOff>91440</xdr:rowOff>
    </xdr:to>
    <xdr:cxnSp macro="">
      <xdr:nvCxnSpPr>
        <xdr:cNvPr id="76" name="Straight Arrow Connector 75"/>
        <xdr:cNvCxnSpPr/>
      </xdr:nvCxnSpPr>
      <xdr:spPr>
        <a:xfrm rot="10800000">
          <a:off x="4876800" y="137922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95250</xdr:rowOff>
    </xdr:from>
    <xdr:to>
      <xdr:col>3</xdr:col>
      <xdr:colOff>605790</xdr:colOff>
      <xdr:row>26</xdr:row>
      <xdr:rowOff>95250</xdr:rowOff>
    </xdr:to>
    <xdr:cxnSp macro="">
      <xdr:nvCxnSpPr>
        <xdr:cNvPr id="77" name="Straight Arrow Connector 76"/>
        <xdr:cNvCxnSpPr/>
      </xdr:nvCxnSpPr>
      <xdr:spPr>
        <a:xfrm rot="10800000">
          <a:off x="1828800" y="138303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33</xdr:row>
      <xdr:rowOff>106680</xdr:rowOff>
    </xdr:from>
    <xdr:to>
      <xdr:col>4</xdr:col>
      <xdr:colOff>0</xdr:colOff>
      <xdr:row>33</xdr:row>
      <xdr:rowOff>106680</xdr:rowOff>
    </xdr:to>
    <xdr:cxnSp macro="">
      <xdr:nvCxnSpPr>
        <xdr:cNvPr id="78" name="Straight Arrow Connector 77"/>
        <xdr:cNvCxnSpPr/>
      </xdr:nvCxnSpPr>
      <xdr:spPr>
        <a:xfrm>
          <a:off x="1832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33</xdr:row>
      <xdr:rowOff>106680</xdr:rowOff>
    </xdr:from>
    <xdr:to>
      <xdr:col>9</xdr:col>
      <xdr:colOff>0</xdr:colOff>
      <xdr:row>33</xdr:row>
      <xdr:rowOff>106680</xdr:rowOff>
    </xdr:to>
    <xdr:cxnSp macro="">
      <xdr:nvCxnSpPr>
        <xdr:cNvPr id="79" name="Straight Arrow Connector 78"/>
        <xdr:cNvCxnSpPr/>
      </xdr:nvCxnSpPr>
      <xdr:spPr>
        <a:xfrm>
          <a:off x="4880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</xdr:row>
      <xdr:rowOff>106680</xdr:rowOff>
    </xdr:from>
    <xdr:to>
      <xdr:col>8</xdr:col>
      <xdr:colOff>605790</xdr:colOff>
      <xdr:row>32</xdr:row>
      <xdr:rowOff>106680</xdr:rowOff>
    </xdr:to>
    <xdr:cxnSp macro="">
      <xdr:nvCxnSpPr>
        <xdr:cNvPr id="80" name="Straight Arrow Connector 79"/>
        <xdr:cNvCxnSpPr/>
      </xdr:nvCxnSpPr>
      <xdr:spPr>
        <a:xfrm rot="10800000">
          <a:off x="4876800" y="250698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110490</xdr:rowOff>
    </xdr:from>
    <xdr:to>
      <xdr:col>3</xdr:col>
      <xdr:colOff>605790</xdr:colOff>
      <xdr:row>32</xdr:row>
      <xdr:rowOff>110490</xdr:rowOff>
    </xdr:to>
    <xdr:cxnSp macro="">
      <xdr:nvCxnSpPr>
        <xdr:cNvPr id="81" name="Straight Arrow Connector 80"/>
        <xdr:cNvCxnSpPr/>
      </xdr:nvCxnSpPr>
      <xdr:spPr>
        <a:xfrm rot="10800000">
          <a:off x="1828800" y="251079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8</xdr:row>
      <xdr:rowOff>186690</xdr:rowOff>
    </xdr:from>
    <xdr:to>
      <xdr:col>1</xdr:col>
      <xdr:colOff>601980</xdr:colOff>
      <xdr:row>10</xdr:row>
      <xdr:rowOff>19050</xdr:rowOff>
    </xdr:to>
    <xdr:cxnSp macro="">
      <xdr:nvCxnSpPr>
        <xdr:cNvPr id="2" name="Straight Arrow Connector 1"/>
        <xdr:cNvCxnSpPr/>
      </xdr:nvCxnSpPr>
      <xdr:spPr>
        <a:xfrm>
          <a:off x="1211580" y="165735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13</xdr:row>
      <xdr:rowOff>15240</xdr:rowOff>
    </xdr:to>
    <xdr:cxnSp macro="">
      <xdr:nvCxnSpPr>
        <xdr:cNvPr id="3" name="Straight Arrow Connector 2"/>
        <xdr:cNvCxnSpPr/>
      </xdr:nvCxnSpPr>
      <xdr:spPr>
        <a:xfrm>
          <a:off x="1219200" y="220980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605790</xdr:colOff>
      <xdr:row>6</xdr:row>
      <xdr:rowOff>0</xdr:rowOff>
    </xdr:from>
    <xdr:to>
      <xdr:col>1</xdr:col>
      <xdr:colOff>605790</xdr:colOff>
      <xdr:row>7</xdr:row>
      <xdr:rowOff>15240</xdr:rowOff>
    </xdr:to>
    <xdr:cxnSp macro="">
      <xdr:nvCxnSpPr>
        <xdr:cNvPr id="4" name="Straight Arrow Connector 3"/>
        <xdr:cNvCxnSpPr/>
      </xdr:nvCxnSpPr>
      <xdr:spPr>
        <a:xfrm>
          <a:off x="1215390" y="109728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601980</xdr:colOff>
      <xdr:row>14</xdr:row>
      <xdr:rowOff>186690</xdr:rowOff>
    </xdr:from>
    <xdr:to>
      <xdr:col>9</xdr:col>
      <xdr:colOff>601980</xdr:colOff>
      <xdr:row>16</xdr:row>
      <xdr:rowOff>19050</xdr:rowOff>
    </xdr:to>
    <xdr:cxnSp macro="">
      <xdr:nvCxnSpPr>
        <xdr:cNvPr id="5" name="Straight Arrow Connector 4"/>
        <xdr:cNvCxnSpPr/>
      </xdr:nvCxnSpPr>
      <xdr:spPr>
        <a:xfrm>
          <a:off x="6088380" y="276987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182880</xdr:rowOff>
    </xdr:from>
    <xdr:to>
      <xdr:col>2</xdr:col>
      <xdr:colOff>0</xdr:colOff>
      <xdr:row>16</xdr:row>
      <xdr:rowOff>15240</xdr:rowOff>
    </xdr:to>
    <xdr:cxnSp macro="">
      <xdr:nvCxnSpPr>
        <xdr:cNvPr id="6" name="Straight Arrow Connector 5"/>
        <xdr:cNvCxnSpPr/>
      </xdr:nvCxnSpPr>
      <xdr:spPr>
        <a:xfrm>
          <a:off x="1219200" y="27660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11</xdr:row>
      <xdr:rowOff>179070</xdr:rowOff>
    </xdr:from>
    <xdr:to>
      <xdr:col>9</xdr:col>
      <xdr:colOff>605790</xdr:colOff>
      <xdr:row>13</xdr:row>
      <xdr:rowOff>11430</xdr:rowOff>
    </xdr:to>
    <xdr:cxnSp macro="">
      <xdr:nvCxnSpPr>
        <xdr:cNvPr id="7" name="Straight Arrow Connector 6"/>
        <xdr:cNvCxnSpPr/>
      </xdr:nvCxnSpPr>
      <xdr:spPr>
        <a:xfrm>
          <a:off x="6092190" y="220599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605790</xdr:colOff>
      <xdr:row>8</xdr:row>
      <xdr:rowOff>179070</xdr:rowOff>
    </xdr:from>
    <xdr:to>
      <xdr:col>9</xdr:col>
      <xdr:colOff>605790</xdr:colOff>
      <xdr:row>10</xdr:row>
      <xdr:rowOff>11430</xdr:rowOff>
    </xdr:to>
    <xdr:cxnSp macro="">
      <xdr:nvCxnSpPr>
        <xdr:cNvPr id="8" name="Straight Arrow Connector 7"/>
        <xdr:cNvCxnSpPr/>
      </xdr:nvCxnSpPr>
      <xdr:spPr>
        <a:xfrm>
          <a:off x="6092190" y="164973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</xdr:colOff>
      <xdr:row>5</xdr:row>
      <xdr:rowOff>175260</xdr:rowOff>
    </xdr:from>
    <xdr:to>
      <xdr:col>10</xdr:col>
      <xdr:colOff>3810</xdr:colOff>
      <xdr:row>7</xdr:row>
      <xdr:rowOff>7620</xdr:rowOff>
    </xdr:to>
    <xdr:cxnSp macro="">
      <xdr:nvCxnSpPr>
        <xdr:cNvPr id="9" name="Straight Arrow Connector 8"/>
        <xdr:cNvCxnSpPr/>
      </xdr:nvCxnSpPr>
      <xdr:spPr>
        <a:xfrm>
          <a:off x="6099810" y="1089660"/>
          <a:ext cx="0" cy="20574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8</xdr:row>
      <xdr:rowOff>91440</xdr:rowOff>
    </xdr:from>
    <xdr:to>
      <xdr:col>4</xdr:col>
      <xdr:colOff>0</xdr:colOff>
      <xdr:row>8</xdr:row>
      <xdr:rowOff>91440</xdr:rowOff>
    </xdr:to>
    <xdr:cxnSp macro="">
      <xdr:nvCxnSpPr>
        <xdr:cNvPr id="10" name="Straight Arrow Connector 9"/>
        <xdr:cNvCxnSpPr/>
      </xdr:nvCxnSpPr>
      <xdr:spPr>
        <a:xfrm>
          <a:off x="1832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8</xdr:row>
      <xdr:rowOff>91440</xdr:rowOff>
    </xdr:from>
    <xdr:to>
      <xdr:col>9</xdr:col>
      <xdr:colOff>0</xdr:colOff>
      <xdr:row>8</xdr:row>
      <xdr:rowOff>91440</xdr:rowOff>
    </xdr:to>
    <xdr:cxnSp macro="">
      <xdr:nvCxnSpPr>
        <xdr:cNvPr id="11" name="Straight Arrow Connector 10"/>
        <xdr:cNvCxnSpPr/>
      </xdr:nvCxnSpPr>
      <xdr:spPr>
        <a:xfrm>
          <a:off x="4880610" y="156210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</xdr:row>
      <xdr:rowOff>91440</xdr:rowOff>
    </xdr:from>
    <xdr:to>
      <xdr:col>8</xdr:col>
      <xdr:colOff>605790</xdr:colOff>
      <xdr:row>7</xdr:row>
      <xdr:rowOff>91440</xdr:rowOff>
    </xdr:to>
    <xdr:cxnSp macro="">
      <xdr:nvCxnSpPr>
        <xdr:cNvPr id="12" name="Straight Arrow Connector 11"/>
        <xdr:cNvCxnSpPr/>
      </xdr:nvCxnSpPr>
      <xdr:spPr>
        <a:xfrm rot="10800000">
          <a:off x="4876800" y="137922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95250</xdr:rowOff>
    </xdr:from>
    <xdr:to>
      <xdr:col>3</xdr:col>
      <xdr:colOff>605790</xdr:colOff>
      <xdr:row>7</xdr:row>
      <xdr:rowOff>95250</xdr:rowOff>
    </xdr:to>
    <xdr:cxnSp macro="">
      <xdr:nvCxnSpPr>
        <xdr:cNvPr id="13" name="Straight Arrow Connector 12"/>
        <xdr:cNvCxnSpPr/>
      </xdr:nvCxnSpPr>
      <xdr:spPr>
        <a:xfrm rot="10800000">
          <a:off x="1828800" y="138303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</xdr:colOff>
      <xdr:row>14</xdr:row>
      <xdr:rowOff>106680</xdr:rowOff>
    </xdr:from>
    <xdr:to>
      <xdr:col>4</xdr:col>
      <xdr:colOff>0</xdr:colOff>
      <xdr:row>14</xdr:row>
      <xdr:rowOff>106680</xdr:rowOff>
    </xdr:to>
    <xdr:cxnSp macro="">
      <xdr:nvCxnSpPr>
        <xdr:cNvPr id="14" name="Straight Arrow Connector 13"/>
        <xdr:cNvCxnSpPr/>
      </xdr:nvCxnSpPr>
      <xdr:spPr>
        <a:xfrm>
          <a:off x="1832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</xdr:colOff>
      <xdr:row>14</xdr:row>
      <xdr:rowOff>106680</xdr:rowOff>
    </xdr:from>
    <xdr:to>
      <xdr:col>9</xdr:col>
      <xdr:colOff>0</xdr:colOff>
      <xdr:row>14</xdr:row>
      <xdr:rowOff>106680</xdr:rowOff>
    </xdr:to>
    <xdr:cxnSp macro="">
      <xdr:nvCxnSpPr>
        <xdr:cNvPr id="15" name="Straight Arrow Connector 14"/>
        <xdr:cNvCxnSpPr/>
      </xdr:nvCxnSpPr>
      <xdr:spPr>
        <a:xfrm>
          <a:off x="4880610" y="268986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106680</xdr:rowOff>
    </xdr:from>
    <xdr:to>
      <xdr:col>8</xdr:col>
      <xdr:colOff>605790</xdr:colOff>
      <xdr:row>13</xdr:row>
      <xdr:rowOff>106680</xdr:rowOff>
    </xdr:to>
    <xdr:cxnSp macro="">
      <xdr:nvCxnSpPr>
        <xdr:cNvPr id="16" name="Straight Arrow Connector 15"/>
        <xdr:cNvCxnSpPr/>
      </xdr:nvCxnSpPr>
      <xdr:spPr>
        <a:xfrm rot="10800000">
          <a:off x="4876800" y="250698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110490</xdr:rowOff>
    </xdr:from>
    <xdr:to>
      <xdr:col>3</xdr:col>
      <xdr:colOff>605790</xdr:colOff>
      <xdr:row>13</xdr:row>
      <xdr:rowOff>110490</xdr:rowOff>
    </xdr:to>
    <xdr:cxnSp macro="">
      <xdr:nvCxnSpPr>
        <xdr:cNvPr id="17" name="Straight Arrow Connector 16"/>
        <xdr:cNvCxnSpPr/>
      </xdr:nvCxnSpPr>
      <xdr:spPr>
        <a:xfrm rot="10800000">
          <a:off x="1828800" y="2510790"/>
          <a:ext cx="60579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C7" sqref="C7"/>
    </sheetView>
  </sheetViews>
  <sheetFormatPr defaultRowHeight="14.4" x14ac:dyDescent="0.3"/>
  <sheetData>
    <row r="3" spans="1:4" x14ac:dyDescent="0.3">
      <c r="A3" t="s">
        <v>4</v>
      </c>
    </row>
    <row r="5" spans="1:4" x14ac:dyDescent="0.3">
      <c r="A5" t="s">
        <v>5</v>
      </c>
    </row>
    <row r="6" spans="1:4" x14ac:dyDescent="0.3">
      <c r="A6" t="s">
        <v>6</v>
      </c>
      <c r="B6" t="s">
        <v>7</v>
      </c>
      <c r="C6">
        <v>7000</v>
      </c>
    </row>
    <row r="7" spans="1:4" x14ac:dyDescent="0.3">
      <c r="A7" t="s">
        <v>8</v>
      </c>
      <c r="C7">
        <v>0</v>
      </c>
    </row>
    <row r="8" spans="1:4" x14ac:dyDescent="0.3">
      <c r="A8" t="s">
        <v>9</v>
      </c>
      <c r="B8" t="s">
        <v>10</v>
      </c>
      <c r="C8">
        <f>C6-(35-C7)*100</f>
        <v>3500</v>
      </c>
      <c r="D8">
        <f>IF(C8&lt;0,0,C8)</f>
        <v>3500</v>
      </c>
    </row>
    <row r="9" spans="1:4" x14ac:dyDescent="0.3">
      <c r="B9" t="s">
        <v>11</v>
      </c>
      <c r="C9">
        <f>C6-2*D8</f>
        <v>0</v>
      </c>
      <c r="D9">
        <f>C6-2*D8</f>
        <v>0</v>
      </c>
    </row>
    <row r="10" spans="1:4" x14ac:dyDescent="0.3">
      <c r="A10" t="s">
        <v>12</v>
      </c>
      <c r="C10">
        <f>10+(D9+D8)/100+45</f>
        <v>90</v>
      </c>
    </row>
    <row r="11" spans="1:4" x14ac:dyDescent="0.3">
      <c r="A11" t="s">
        <v>13</v>
      </c>
      <c r="C11">
        <f>((D9+D8)/100+10)*2+C7</f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G19" sqref="G19"/>
    </sheetView>
  </sheetViews>
  <sheetFormatPr defaultRowHeight="14.4" x14ac:dyDescent="0.3"/>
  <sheetData>
    <row r="1" spans="1:14" x14ac:dyDescent="0.3">
      <c r="B1" t="s">
        <v>22</v>
      </c>
    </row>
    <row r="2" spans="1:14" x14ac:dyDescent="0.3">
      <c r="B2" t="s">
        <v>47</v>
      </c>
      <c r="M2" t="s">
        <v>44</v>
      </c>
    </row>
    <row r="3" spans="1:14" x14ac:dyDescent="0.3">
      <c r="M3" t="s">
        <v>45</v>
      </c>
      <c r="N3">
        <v>5</v>
      </c>
    </row>
    <row r="4" spans="1:14" x14ac:dyDescent="0.3">
      <c r="B4" s="1" t="s">
        <v>23</v>
      </c>
      <c r="C4" s="1"/>
      <c r="D4" s="1"/>
      <c r="E4" s="1"/>
      <c r="F4" s="1"/>
      <c r="G4" s="10"/>
      <c r="H4" s="1"/>
      <c r="J4" s="1"/>
      <c r="K4" s="1" t="s">
        <v>24</v>
      </c>
      <c r="M4" t="s">
        <v>46</v>
      </c>
      <c r="N4">
        <v>5</v>
      </c>
    </row>
    <row r="5" spans="1:14" x14ac:dyDescent="0.3">
      <c r="B5" s="2" t="s">
        <v>11</v>
      </c>
      <c r="C5" s="3">
        <v>30</v>
      </c>
      <c r="D5" s="10"/>
      <c r="E5" s="10"/>
      <c r="F5" s="10"/>
      <c r="G5" s="10"/>
      <c r="H5" s="10"/>
      <c r="I5" s="12"/>
      <c r="J5" s="2">
        <v>60</v>
      </c>
      <c r="K5" s="3" t="s">
        <v>10</v>
      </c>
    </row>
    <row r="6" spans="1:14" x14ac:dyDescent="0.3">
      <c r="B6" s="4" t="s">
        <v>2</v>
      </c>
      <c r="C6" s="5">
        <v>0.4</v>
      </c>
      <c r="D6" s="16" t="s">
        <v>39</v>
      </c>
      <c r="E6" s="10"/>
      <c r="F6" s="10"/>
      <c r="G6" s="10"/>
      <c r="H6" s="10"/>
      <c r="I6" s="12"/>
      <c r="J6" s="4">
        <v>0.6</v>
      </c>
      <c r="K6" s="5" t="s">
        <v>3</v>
      </c>
    </row>
    <row r="7" spans="1:14" ht="15" thickBot="1" x14ac:dyDescent="0.35">
      <c r="A7" s="10"/>
      <c r="B7" s="7"/>
      <c r="C7" s="10"/>
      <c r="D7" s="10"/>
      <c r="E7" s="10"/>
      <c r="F7" s="10"/>
      <c r="G7" s="10"/>
      <c r="H7" s="10"/>
      <c r="I7" s="12"/>
      <c r="J7" s="12"/>
      <c r="K7" s="9"/>
      <c r="L7" s="10"/>
    </row>
    <row r="8" spans="1:14" x14ac:dyDescent="0.3">
      <c r="A8" s="10"/>
      <c r="B8" s="23" t="s">
        <v>27</v>
      </c>
      <c r="C8" s="27"/>
      <c r="D8" s="18"/>
      <c r="E8" s="2" t="s">
        <v>17</v>
      </c>
      <c r="F8" s="13">
        <f>$J$5/2*(1-$J$6)</f>
        <v>12</v>
      </c>
      <c r="G8" s="13" t="s">
        <v>32</v>
      </c>
      <c r="H8" s="3">
        <f>$F$8/$N$3+$N$4</f>
        <v>7.4</v>
      </c>
      <c r="I8" s="19"/>
      <c r="J8" s="23" t="s">
        <v>28</v>
      </c>
      <c r="K8" s="24"/>
      <c r="L8" s="10"/>
    </row>
    <row r="9" spans="1:14" ht="15" thickBot="1" x14ac:dyDescent="0.35">
      <c r="A9" s="10"/>
      <c r="B9" s="28"/>
      <c r="C9" s="29"/>
      <c r="D9" s="10"/>
      <c r="E9" s="4" t="s">
        <v>16</v>
      </c>
      <c r="F9" s="14">
        <f>$C$5/2*(1-$C$6)</f>
        <v>9</v>
      </c>
      <c r="G9" s="14" t="s">
        <v>0</v>
      </c>
      <c r="H9" s="5">
        <f>$F$9/$N$3+$N$4</f>
        <v>6.8</v>
      </c>
      <c r="I9" s="19"/>
      <c r="J9" s="25"/>
      <c r="K9" s="26"/>
      <c r="L9" s="10"/>
    </row>
    <row r="10" spans="1:14" x14ac:dyDescent="0.3">
      <c r="A10" s="10"/>
      <c r="B10" s="6"/>
      <c r="C10" s="10"/>
      <c r="D10" s="10"/>
      <c r="I10" s="12"/>
      <c r="J10" s="12"/>
      <c r="K10" s="8"/>
      <c r="L10" s="10"/>
    </row>
    <row r="11" spans="1:14" x14ac:dyDescent="0.3">
      <c r="A11" s="10"/>
      <c r="B11" s="2" t="s">
        <v>14</v>
      </c>
      <c r="C11" s="3" t="s">
        <v>31</v>
      </c>
      <c r="D11" s="10"/>
      <c r="E11" s="10"/>
      <c r="F11" s="10"/>
      <c r="G11" s="10"/>
      <c r="H11" s="10"/>
      <c r="I11" s="12"/>
      <c r="J11" s="2" t="s">
        <v>1</v>
      </c>
      <c r="K11" s="3" t="s">
        <v>15</v>
      </c>
      <c r="L11" s="10"/>
    </row>
    <row r="12" spans="1:14" x14ac:dyDescent="0.3">
      <c r="A12" s="10"/>
      <c r="B12" s="4">
        <f>C5/2+C5/2*C6+J5/2*(1-J6)</f>
        <v>33</v>
      </c>
      <c r="C12" s="5">
        <f>B12/N3+N4</f>
        <v>11.6</v>
      </c>
      <c r="D12" s="10"/>
      <c r="E12" s="10"/>
      <c r="F12" s="10"/>
      <c r="G12" s="10"/>
      <c r="H12" s="10"/>
      <c r="I12" s="12"/>
      <c r="J12" s="4">
        <f>K12/N3+N4</f>
        <v>16.399999999999999</v>
      </c>
      <c r="K12" s="5">
        <f>J5/2+J5/2*J6+C5/2*(1-C6)</f>
        <v>57</v>
      </c>
      <c r="L12" s="10"/>
    </row>
    <row r="13" spans="1:14" ht="15" thickBot="1" x14ac:dyDescent="0.35">
      <c r="A13" s="10"/>
      <c r="B13" s="7"/>
      <c r="C13" s="10"/>
      <c r="D13" s="10"/>
      <c r="E13" s="10"/>
      <c r="F13" s="10"/>
      <c r="G13" s="10"/>
      <c r="H13" s="10"/>
      <c r="I13" s="12"/>
      <c r="J13" s="12"/>
      <c r="K13" s="9"/>
      <c r="L13" s="10"/>
    </row>
    <row r="14" spans="1:14" x14ac:dyDescent="0.3">
      <c r="A14" s="10"/>
      <c r="B14" s="23" t="s">
        <v>30</v>
      </c>
      <c r="C14" s="27"/>
      <c r="D14" s="18"/>
      <c r="E14" s="2" t="s">
        <v>19</v>
      </c>
      <c r="F14" s="13">
        <f>$J$5/2*$J$6</f>
        <v>18</v>
      </c>
      <c r="G14" s="13" t="s">
        <v>34</v>
      </c>
      <c r="H14" s="3">
        <f>$F$14/$N$3+$N$4</f>
        <v>8.6</v>
      </c>
      <c r="I14" s="19"/>
      <c r="J14" s="23" t="s">
        <v>29</v>
      </c>
      <c r="K14" s="24"/>
      <c r="L14" s="10"/>
    </row>
    <row r="15" spans="1:14" ht="15" thickBot="1" x14ac:dyDescent="0.35">
      <c r="A15" s="10"/>
      <c r="B15" s="28"/>
      <c r="C15" s="29"/>
      <c r="D15" s="18"/>
      <c r="E15" s="4" t="s">
        <v>18</v>
      </c>
      <c r="F15" s="14">
        <f>$C$5/2*$C$6</f>
        <v>6</v>
      </c>
      <c r="G15" s="14" t="s">
        <v>33</v>
      </c>
      <c r="H15" s="5">
        <f>$F$15/$N$3+$N$4</f>
        <v>6.2</v>
      </c>
      <c r="I15" s="19"/>
      <c r="J15" s="25"/>
      <c r="K15" s="26"/>
      <c r="L15" s="10"/>
    </row>
    <row r="16" spans="1:14" x14ac:dyDescent="0.3">
      <c r="A16" s="10"/>
      <c r="B16" s="6"/>
      <c r="C16" s="10"/>
      <c r="D16" s="10"/>
      <c r="I16" s="12"/>
      <c r="J16" s="12"/>
      <c r="K16" s="8"/>
      <c r="L16" s="10"/>
    </row>
    <row r="17" spans="2:11" x14ac:dyDescent="0.3">
      <c r="B17" s="2" t="s">
        <v>20</v>
      </c>
      <c r="C17" s="3">
        <f>B12+F14-F15</f>
        <v>45</v>
      </c>
      <c r="D17" s="10"/>
      <c r="E17" s="10"/>
      <c r="F17" s="10"/>
      <c r="G17" s="10"/>
      <c r="H17" s="10"/>
      <c r="I17" s="12"/>
      <c r="J17" s="2">
        <f>K12+F15-F14</f>
        <v>45</v>
      </c>
      <c r="K17" s="3" t="s">
        <v>21</v>
      </c>
    </row>
    <row r="18" spans="2:11" x14ac:dyDescent="0.3">
      <c r="B18" s="15" t="s">
        <v>35</v>
      </c>
      <c r="C18" s="11">
        <f>H8+C12</f>
        <v>19</v>
      </c>
      <c r="D18" s="10"/>
      <c r="E18" s="10"/>
      <c r="F18" t="s">
        <v>40</v>
      </c>
      <c r="H18" s="10"/>
      <c r="I18" s="12"/>
      <c r="J18" s="15">
        <f>H9+J12</f>
        <v>23.2</v>
      </c>
      <c r="K18" s="11" t="s">
        <v>37</v>
      </c>
    </row>
    <row r="19" spans="2:11" x14ac:dyDescent="0.3">
      <c r="B19" s="4" t="s">
        <v>36</v>
      </c>
      <c r="C19" s="5">
        <f>J12+H14</f>
        <v>25</v>
      </c>
      <c r="D19" s="16">
        <f>C18-C19</f>
        <v>-6</v>
      </c>
      <c r="E19" s="10"/>
      <c r="F19" t="s">
        <v>41</v>
      </c>
      <c r="G19">
        <f>F9*H9+F8*H8+B12*C12+J12*K12+F15*H15+F14*H14</f>
        <v>1659.6</v>
      </c>
      <c r="H19" s="10"/>
      <c r="I19" s="12">
        <f>J18-J19</f>
        <v>5.3999999999999986</v>
      </c>
      <c r="J19" s="4">
        <f>C12+H15</f>
        <v>17.8</v>
      </c>
      <c r="K19" s="5" t="s">
        <v>38</v>
      </c>
    </row>
    <row r="20" spans="2:11" x14ac:dyDescent="0.3">
      <c r="B20" s="1" t="s">
        <v>25</v>
      </c>
      <c r="C20" s="1"/>
      <c r="D20" s="1"/>
      <c r="E20" s="1"/>
      <c r="F20" s="1"/>
      <c r="G20" s="1"/>
      <c r="H20" s="1"/>
      <c r="J20" s="1"/>
      <c r="K20" s="1" t="s">
        <v>26</v>
      </c>
    </row>
  </sheetData>
  <mergeCells count="4">
    <mergeCell ref="J14:K15"/>
    <mergeCell ref="J8:K9"/>
    <mergeCell ref="B8:C9"/>
    <mergeCell ref="B14:C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G19" sqref="G19"/>
    </sheetView>
  </sheetViews>
  <sheetFormatPr defaultRowHeight="14.4" x14ac:dyDescent="0.3"/>
  <sheetData>
    <row r="1" spans="1:14" x14ac:dyDescent="0.3">
      <c r="B1" t="s">
        <v>22</v>
      </c>
    </row>
    <row r="2" spans="1:14" x14ac:dyDescent="0.3">
      <c r="B2" t="s">
        <v>49</v>
      </c>
      <c r="M2" t="s">
        <v>44</v>
      </c>
    </row>
    <row r="3" spans="1:14" x14ac:dyDescent="0.3">
      <c r="M3" t="s">
        <v>45</v>
      </c>
      <c r="N3">
        <v>5</v>
      </c>
    </row>
    <row r="4" spans="1:14" x14ac:dyDescent="0.3">
      <c r="B4" s="1" t="s">
        <v>23</v>
      </c>
      <c r="C4" s="1"/>
      <c r="D4" s="1"/>
      <c r="E4" s="1"/>
      <c r="F4" s="1"/>
      <c r="G4" s="10"/>
      <c r="H4" s="1"/>
      <c r="J4" s="1"/>
      <c r="K4" s="1" t="s">
        <v>24</v>
      </c>
      <c r="M4" t="s">
        <v>46</v>
      </c>
      <c r="N4">
        <v>5</v>
      </c>
    </row>
    <row r="5" spans="1:14" x14ac:dyDescent="0.3">
      <c r="B5" s="2" t="s">
        <v>11</v>
      </c>
      <c r="C5" s="3">
        <v>30</v>
      </c>
      <c r="D5" s="10"/>
      <c r="E5" s="10"/>
      <c r="F5" s="10"/>
      <c r="G5" s="10"/>
      <c r="H5" s="10"/>
      <c r="I5" s="12"/>
      <c r="J5" s="2">
        <v>60</v>
      </c>
      <c r="K5" s="3" t="s">
        <v>10</v>
      </c>
    </row>
    <row r="6" spans="1:14" x14ac:dyDescent="0.3">
      <c r="B6" s="4" t="s">
        <v>2</v>
      </c>
      <c r="C6" s="5">
        <v>0.66666700000000001</v>
      </c>
      <c r="D6" s="16" t="s">
        <v>39</v>
      </c>
      <c r="E6" s="10"/>
      <c r="F6" s="10"/>
      <c r="G6" s="10"/>
      <c r="H6" s="10"/>
      <c r="I6" s="12"/>
      <c r="J6" s="4">
        <v>0.41666700000000001</v>
      </c>
      <c r="K6" s="5" t="s">
        <v>3</v>
      </c>
    </row>
    <row r="7" spans="1:14" ht="15" thickBot="1" x14ac:dyDescent="0.35">
      <c r="A7" s="10"/>
      <c r="B7" s="7"/>
      <c r="C7" s="10"/>
      <c r="D7" s="10"/>
      <c r="E7" s="10"/>
      <c r="F7" s="10"/>
      <c r="G7" s="10"/>
      <c r="H7" s="10"/>
      <c r="I7" s="12"/>
      <c r="J7" s="12"/>
      <c r="K7" s="9"/>
      <c r="L7" s="10"/>
    </row>
    <row r="8" spans="1:14" x14ac:dyDescent="0.3">
      <c r="A8" s="10"/>
      <c r="B8" s="23" t="s">
        <v>27</v>
      </c>
      <c r="C8" s="27"/>
      <c r="D8" s="18"/>
      <c r="E8" s="2" t="s">
        <v>17</v>
      </c>
      <c r="F8" s="13">
        <f>$J$5/2*(1-$J$6)</f>
        <v>17.49999</v>
      </c>
      <c r="G8" s="13" t="s">
        <v>32</v>
      </c>
      <c r="H8" s="3">
        <f>$F$8/$N$3+$N$4</f>
        <v>8.4999979999999997</v>
      </c>
      <c r="I8" s="19"/>
      <c r="J8" s="23" t="s">
        <v>28</v>
      </c>
      <c r="K8" s="24"/>
      <c r="L8" s="10"/>
    </row>
    <row r="9" spans="1:14" ht="15" thickBot="1" x14ac:dyDescent="0.35">
      <c r="A9" s="10"/>
      <c r="B9" s="28"/>
      <c r="C9" s="29"/>
      <c r="D9" s="10"/>
      <c r="E9" s="4" t="s">
        <v>16</v>
      </c>
      <c r="F9" s="14">
        <f>$C$5/2*(1-$C$6)</f>
        <v>4.9999950000000002</v>
      </c>
      <c r="G9" s="14" t="s">
        <v>0</v>
      </c>
      <c r="H9" s="5">
        <f>$F$9/$N$3+$N$4</f>
        <v>5.9999989999999999</v>
      </c>
      <c r="I9" s="19"/>
      <c r="J9" s="25"/>
      <c r="K9" s="26"/>
      <c r="L9" s="10"/>
    </row>
    <row r="10" spans="1:14" x14ac:dyDescent="0.3">
      <c r="A10" s="10"/>
      <c r="B10" s="6"/>
      <c r="C10" s="10"/>
      <c r="D10" s="10"/>
      <c r="I10" s="12"/>
      <c r="J10" s="12"/>
      <c r="K10" s="8"/>
      <c r="L10" s="10"/>
    </row>
    <row r="11" spans="1:14" x14ac:dyDescent="0.3">
      <c r="A11" s="10"/>
      <c r="B11" s="2" t="s">
        <v>14</v>
      </c>
      <c r="C11" s="3" t="s">
        <v>31</v>
      </c>
      <c r="D11" s="10"/>
      <c r="E11" s="10"/>
      <c r="F11" s="10"/>
      <c r="G11" s="10"/>
      <c r="H11" s="10"/>
      <c r="I11" s="12"/>
      <c r="J11" s="2" t="s">
        <v>1</v>
      </c>
      <c r="K11" s="3" t="s">
        <v>15</v>
      </c>
      <c r="L11" s="10"/>
    </row>
    <row r="12" spans="1:14" x14ac:dyDescent="0.3">
      <c r="A12" s="10"/>
      <c r="B12" s="4">
        <f>C5/2+C5/2*C6+J5/2*(1-J6)</f>
        <v>42.499994999999998</v>
      </c>
      <c r="C12" s="5">
        <f>B12/N3+N4</f>
        <v>13.499998999999999</v>
      </c>
      <c r="D12" s="10"/>
      <c r="E12" s="10"/>
      <c r="F12" s="10"/>
      <c r="G12" s="10"/>
      <c r="H12" s="10"/>
      <c r="I12" s="12"/>
      <c r="J12" s="4">
        <f>K12/N3+N4</f>
        <v>14.500001000000001</v>
      </c>
      <c r="K12" s="5">
        <f>J5/2+J5/2*J6+C5/2*(1-C6)</f>
        <v>47.500005000000002</v>
      </c>
      <c r="L12" s="10"/>
    </row>
    <row r="13" spans="1:14" ht="15" thickBot="1" x14ac:dyDescent="0.35">
      <c r="A13" s="10"/>
      <c r="B13" s="7"/>
      <c r="C13" s="10"/>
      <c r="D13" s="10"/>
      <c r="E13" s="10"/>
      <c r="F13" s="10"/>
      <c r="G13" s="10"/>
      <c r="H13" s="10"/>
      <c r="I13" s="12"/>
      <c r="J13" s="12"/>
      <c r="K13" s="9"/>
      <c r="L13" s="10"/>
    </row>
    <row r="14" spans="1:14" x14ac:dyDescent="0.3">
      <c r="A14" s="10"/>
      <c r="B14" s="23" t="s">
        <v>30</v>
      </c>
      <c r="C14" s="27"/>
      <c r="D14" s="18"/>
      <c r="E14" s="2" t="s">
        <v>19</v>
      </c>
      <c r="F14" s="13">
        <f>$J$5/2*$J$6</f>
        <v>12.50001</v>
      </c>
      <c r="G14" s="13" t="s">
        <v>34</v>
      </c>
      <c r="H14" s="3">
        <f>$F$14/$N$3+$N$4</f>
        <v>7.5000020000000003</v>
      </c>
      <c r="I14" s="19"/>
      <c r="J14" s="23" t="s">
        <v>29</v>
      </c>
      <c r="K14" s="24"/>
      <c r="L14" s="10"/>
    </row>
    <row r="15" spans="1:14" ht="15" thickBot="1" x14ac:dyDescent="0.35">
      <c r="A15" s="10"/>
      <c r="B15" s="28"/>
      <c r="C15" s="29"/>
      <c r="D15" s="18"/>
      <c r="E15" s="4" t="s">
        <v>18</v>
      </c>
      <c r="F15" s="14">
        <f>$C$5/2*$C$6</f>
        <v>10.000005</v>
      </c>
      <c r="G15" s="14" t="s">
        <v>33</v>
      </c>
      <c r="H15" s="5">
        <f>$F$15/$N$3+$N$4</f>
        <v>7.0000010000000001</v>
      </c>
      <c r="I15" s="19"/>
      <c r="J15" s="25"/>
      <c r="K15" s="26"/>
      <c r="L15" s="10"/>
    </row>
    <row r="16" spans="1:14" x14ac:dyDescent="0.3">
      <c r="A16" s="10"/>
      <c r="B16" s="6"/>
      <c r="C16" s="10"/>
      <c r="D16" s="10"/>
      <c r="I16" s="12"/>
      <c r="J16" s="12"/>
      <c r="K16" s="8"/>
      <c r="L16" s="10"/>
    </row>
    <row r="17" spans="2:11" x14ac:dyDescent="0.3">
      <c r="B17" s="2" t="s">
        <v>20</v>
      </c>
      <c r="C17" s="3">
        <f>B12+F14-F15</f>
        <v>45</v>
      </c>
      <c r="D17" s="10"/>
      <c r="E17" s="10"/>
      <c r="F17" s="10"/>
      <c r="G17" s="10"/>
      <c r="H17" s="10"/>
      <c r="I17" s="12"/>
      <c r="J17" s="2">
        <f>K12+F15-F14</f>
        <v>45</v>
      </c>
      <c r="K17" s="3" t="s">
        <v>21</v>
      </c>
    </row>
    <row r="18" spans="2:11" x14ac:dyDescent="0.3">
      <c r="B18" s="15" t="s">
        <v>35</v>
      </c>
      <c r="C18" s="32">
        <f>H8+C12</f>
        <v>21.999997</v>
      </c>
      <c r="D18" s="10"/>
      <c r="E18" s="10"/>
      <c r="F18" t="s">
        <v>40</v>
      </c>
      <c r="H18" s="10"/>
      <c r="I18" s="12"/>
      <c r="J18" s="34">
        <f>H9+J12</f>
        <v>20.5</v>
      </c>
      <c r="K18" s="11" t="s">
        <v>37</v>
      </c>
    </row>
    <row r="19" spans="2:11" x14ac:dyDescent="0.3">
      <c r="B19" s="4" t="s">
        <v>36</v>
      </c>
      <c r="C19" s="33">
        <f>J12+H14</f>
        <v>22.000003</v>
      </c>
      <c r="D19" s="16">
        <f>C18-C19</f>
        <v>-5.999999999062311E-6</v>
      </c>
      <c r="E19" s="10"/>
      <c r="F19" t="s">
        <v>41</v>
      </c>
      <c r="G19" s="31">
        <f>F9*H9+F8*H8+B12*C12+J12*K12+F15*H15+F14*H14</f>
        <v>1605.00000000006</v>
      </c>
      <c r="H19" s="10"/>
      <c r="I19" s="12">
        <f>J18-J19</f>
        <v>0</v>
      </c>
      <c r="J19" s="35">
        <f>C12+H15</f>
        <v>20.5</v>
      </c>
      <c r="K19" s="5" t="s">
        <v>38</v>
      </c>
    </row>
    <row r="20" spans="2:11" x14ac:dyDescent="0.3">
      <c r="B20" s="1" t="s">
        <v>25</v>
      </c>
      <c r="C20" s="1"/>
      <c r="D20" s="1"/>
      <c r="F20" s="30" t="s">
        <v>57</v>
      </c>
      <c r="G20" s="1"/>
      <c r="H20" s="1"/>
      <c r="J20" s="1"/>
      <c r="K20" s="1" t="s">
        <v>26</v>
      </c>
    </row>
  </sheetData>
  <mergeCells count="4">
    <mergeCell ref="B8:C9"/>
    <mergeCell ref="J8:K9"/>
    <mergeCell ref="B14:C15"/>
    <mergeCell ref="J14:K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9" zoomScaleNormal="100" workbookViewId="0">
      <selection activeCell="G38" sqref="G38"/>
    </sheetView>
  </sheetViews>
  <sheetFormatPr defaultRowHeight="14.4" x14ac:dyDescent="0.3"/>
  <sheetData>
    <row r="1" spans="1:14" x14ac:dyDescent="0.3">
      <c r="B1" t="s">
        <v>22</v>
      </c>
    </row>
    <row r="2" spans="1:14" x14ac:dyDescent="0.3">
      <c r="B2" t="s">
        <v>51</v>
      </c>
      <c r="M2" t="s">
        <v>44</v>
      </c>
    </row>
    <row r="3" spans="1:14" x14ac:dyDescent="0.3">
      <c r="M3" t="s">
        <v>45</v>
      </c>
      <c r="N3">
        <v>5</v>
      </c>
    </row>
    <row r="4" spans="1:14" x14ac:dyDescent="0.3">
      <c r="B4" s="1" t="s">
        <v>23</v>
      </c>
      <c r="C4" s="1"/>
      <c r="D4" s="1"/>
      <c r="E4" s="1"/>
      <c r="F4" s="1"/>
      <c r="G4" s="10"/>
      <c r="H4" s="1"/>
      <c r="J4" s="1"/>
      <c r="K4" s="1" t="s">
        <v>24</v>
      </c>
      <c r="M4" t="s">
        <v>46</v>
      </c>
      <c r="N4">
        <v>5</v>
      </c>
    </row>
    <row r="5" spans="1:14" x14ac:dyDescent="0.3">
      <c r="B5" s="2" t="s">
        <v>11</v>
      </c>
      <c r="C5" s="3">
        <v>30</v>
      </c>
      <c r="D5" s="10"/>
      <c r="E5" s="10"/>
      <c r="F5" s="10"/>
      <c r="G5" s="10"/>
      <c r="H5" s="10"/>
      <c r="I5" s="12"/>
      <c r="J5" s="2">
        <v>60</v>
      </c>
      <c r="K5" s="3" t="s">
        <v>10</v>
      </c>
    </row>
    <row r="6" spans="1:14" x14ac:dyDescent="0.3">
      <c r="B6" s="4" t="s">
        <v>2</v>
      </c>
      <c r="C6" s="5">
        <v>1</v>
      </c>
      <c r="D6" s="16" t="s">
        <v>39</v>
      </c>
      <c r="E6" s="10"/>
      <c r="F6" s="10"/>
      <c r="G6" s="10"/>
      <c r="H6" s="10"/>
      <c r="I6" s="12"/>
      <c r="J6" s="4">
        <v>1</v>
      </c>
      <c r="K6" s="5" t="s">
        <v>3</v>
      </c>
    </row>
    <row r="7" spans="1:14" ht="15" thickBot="1" x14ac:dyDescent="0.35">
      <c r="A7" s="10"/>
      <c r="B7" s="7"/>
      <c r="C7" s="10"/>
      <c r="D7" s="10"/>
      <c r="E7" s="10"/>
      <c r="F7" s="10"/>
      <c r="G7" s="10"/>
      <c r="H7" s="10"/>
      <c r="I7" s="12"/>
      <c r="J7" s="12"/>
      <c r="K7" s="9"/>
      <c r="L7" s="10"/>
    </row>
    <row r="8" spans="1:14" x14ac:dyDescent="0.3">
      <c r="A8" s="10"/>
      <c r="B8" s="23" t="s">
        <v>27</v>
      </c>
      <c r="C8" s="27"/>
      <c r="D8" s="18"/>
      <c r="E8" s="2" t="s">
        <v>17</v>
      </c>
      <c r="F8" s="20">
        <f>$J5/2*(1-$J6)</f>
        <v>0</v>
      </c>
      <c r="G8" s="13" t="s">
        <v>32</v>
      </c>
      <c r="H8" s="3">
        <f>$F$8/$N$3+$N$4</f>
        <v>5</v>
      </c>
      <c r="I8" s="19"/>
      <c r="J8" s="23" t="s">
        <v>28</v>
      </c>
      <c r="K8" s="24"/>
      <c r="L8" s="10"/>
      <c r="M8" t="s">
        <v>42</v>
      </c>
    </row>
    <row r="9" spans="1:14" ht="15" thickBot="1" x14ac:dyDescent="0.35">
      <c r="A9" s="10"/>
      <c r="B9" s="28"/>
      <c r="C9" s="29"/>
      <c r="D9" s="10"/>
      <c r="E9" s="4" t="s">
        <v>16</v>
      </c>
      <c r="F9" s="14">
        <f>$C5/2*(1-$C6)</f>
        <v>0</v>
      </c>
      <c r="G9" s="14" t="s">
        <v>0</v>
      </c>
      <c r="H9" s="5">
        <f>$F$9/$N$3+$N$4</f>
        <v>5</v>
      </c>
      <c r="I9" s="19"/>
      <c r="J9" s="25"/>
      <c r="K9" s="26"/>
      <c r="L9" s="10"/>
      <c r="M9" t="s">
        <v>52</v>
      </c>
    </row>
    <row r="10" spans="1:14" x14ac:dyDescent="0.3">
      <c r="A10" s="10"/>
      <c r="B10" s="6"/>
      <c r="C10" s="10"/>
      <c r="D10" s="10"/>
      <c r="I10" s="12"/>
      <c r="J10" s="12"/>
      <c r="K10" s="8"/>
      <c r="L10" s="10"/>
      <c r="M10" t="s">
        <v>55</v>
      </c>
    </row>
    <row r="11" spans="1:14" x14ac:dyDescent="0.3">
      <c r="A11" s="10"/>
      <c r="B11" s="2" t="s">
        <v>14</v>
      </c>
      <c r="C11" s="3" t="s">
        <v>31</v>
      </c>
      <c r="D11" s="10"/>
      <c r="E11" s="10"/>
      <c r="F11" s="10"/>
      <c r="G11" s="10"/>
      <c r="H11" s="10"/>
      <c r="I11" s="12"/>
      <c r="J11" s="2" t="s">
        <v>1</v>
      </c>
      <c r="K11" s="3" t="s">
        <v>15</v>
      </c>
      <c r="L11" s="10"/>
    </row>
    <row r="12" spans="1:14" x14ac:dyDescent="0.3">
      <c r="A12" s="10"/>
      <c r="B12" s="4">
        <f>C5/2+C5/2*C6+J5/2*(1-J6)</f>
        <v>30</v>
      </c>
      <c r="C12" s="5">
        <f>B12/N3+N4</f>
        <v>11</v>
      </c>
      <c r="D12" s="10"/>
      <c r="E12" s="10"/>
      <c r="F12" s="10"/>
      <c r="G12" s="10"/>
      <c r="H12" s="10"/>
      <c r="I12" s="12"/>
      <c r="J12" s="4">
        <f>K12/N3+N4</f>
        <v>17</v>
      </c>
      <c r="K12" s="5">
        <f>J5/2+J5/2*J6+C5/2*(1-C6)</f>
        <v>60</v>
      </c>
      <c r="L12" s="10"/>
    </row>
    <row r="13" spans="1:14" ht="15" thickBot="1" x14ac:dyDescent="0.35">
      <c r="A13" s="10"/>
      <c r="B13" s="7"/>
      <c r="C13" s="10"/>
      <c r="D13" s="10"/>
      <c r="E13" s="10"/>
      <c r="F13" s="10"/>
      <c r="G13" s="10"/>
      <c r="H13" s="10"/>
      <c r="I13" s="12"/>
      <c r="J13" s="12"/>
      <c r="K13" s="9"/>
      <c r="L13" s="10"/>
    </row>
    <row r="14" spans="1:14" x14ac:dyDescent="0.3">
      <c r="A14" s="10"/>
      <c r="B14" s="23" t="s">
        <v>30</v>
      </c>
      <c r="C14" s="27"/>
      <c r="D14" s="18"/>
      <c r="E14" s="2" t="s">
        <v>19</v>
      </c>
      <c r="F14" s="13">
        <f>$J$5/2*$J$6</f>
        <v>30</v>
      </c>
      <c r="G14" s="13" t="s">
        <v>34</v>
      </c>
      <c r="H14" s="3">
        <f>$F$14/$N$3+$N$4</f>
        <v>11</v>
      </c>
      <c r="I14" s="19"/>
      <c r="J14" s="23" t="s">
        <v>29</v>
      </c>
      <c r="K14" s="24"/>
      <c r="L14" s="10"/>
    </row>
    <row r="15" spans="1:14" ht="15" thickBot="1" x14ac:dyDescent="0.35">
      <c r="A15" s="10"/>
      <c r="B15" s="28"/>
      <c r="C15" s="29"/>
      <c r="D15" s="18"/>
      <c r="E15" s="4" t="s">
        <v>18</v>
      </c>
      <c r="F15" s="14">
        <f>$C$5/2*$C$6</f>
        <v>15</v>
      </c>
      <c r="G15" s="14" t="s">
        <v>33</v>
      </c>
      <c r="H15" s="5">
        <f>$F$15/$N$3+$N$4</f>
        <v>8</v>
      </c>
      <c r="I15" s="19"/>
      <c r="J15" s="25"/>
      <c r="K15" s="26"/>
      <c r="L15" s="10"/>
    </row>
    <row r="16" spans="1:14" x14ac:dyDescent="0.3">
      <c r="A16" s="10"/>
      <c r="B16" s="6"/>
      <c r="C16" s="10"/>
      <c r="D16" s="10"/>
      <c r="I16" s="12"/>
      <c r="J16" s="12"/>
      <c r="K16" s="8"/>
      <c r="L16" s="10"/>
    </row>
    <row r="17" spans="2:13" x14ac:dyDescent="0.3">
      <c r="B17" s="2" t="s">
        <v>20</v>
      </c>
      <c r="C17" s="3">
        <f>B12+F14-F15</f>
        <v>45</v>
      </c>
      <c r="D17" s="10"/>
      <c r="E17" s="10"/>
      <c r="F17" s="10"/>
      <c r="G17" s="10"/>
      <c r="H17" s="10"/>
      <c r="I17" s="12"/>
      <c r="J17" s="2">
        <f>K12+F15-F14</f>
        <v>45</v>
      </c>
      <c r="K17" s="3" t="s">
        <v>21</v>
      </c>
    </row>
    <row r="18" spans="2:13" x14ac:dyDescent="0.3">
      <c r="B18" s="15" t="s">
        <v>35</v>
      </c>
      <c r="C18" s="11" t="s">
        <v>53</v>
      </c>
      <c r="D18" s="10"/>
      <c r="F18" t="s">
        <v>40</v>
      </c>
      <c r="H18" s="10"/>
      <c r="I18" s="12"/>
      <c r="J18" s="15">
        <f>H9+J12</f>
        <v>22</v>
      </c>
      <c r="K18" s="11" t="s">
        <v>37</v>
      </c>
    </row>
    <row r="19" spans="2:13" x14ac:dyDescent="0.3">
      <c r="B19" s="4" t="s">
        <v>36</v>
      </c>
      <c r="C19" s="5">
        <f>J12+H14</f>
        <v>28</v>
      </c>
      <c r="D19" s="16"/>
      <c r="F19" t="s">
        <v>41</v>
      </c>
      <c r="G19">
        <f>F9*H9+F8*H8+B12*C12+J12*K12+F15*H15+F14*H14</f>
        <v>1800</v>
      </c>
      <c r="H19" s="10"/>
      <c r="I19" s="12">
        <f>J18-J19</f>
        <v>3</v>
      </c>
      <c r="J19" s="4">
        <f>C12+H15</f>
        <v>19</v>
      </c>
      <c r="K19" s="5" t="s">
        <v>38</v>
      </c>
    </row>
    <row r="20" spans="2:13" x14ac:dyDescent="0.3">
      <c r="B20" s="1" t="s">
        <v>25</v>
      </c>
      <c r="C20" s="1"/>
      <c r="D20" s="1"/>
      <c r="E20" s="1"/>
      <c r="F20" s="1"/>
      <c r="G20" s="1"/>
      <c r="H20" s="1"/>
      <c r="J20" s="1"/>
      <c r="K20" s="1" t="s">
        <v>26</v>
      </c>
    </row>
    <row r="23" spans="2:13" x14ac:dyDescent="0.3">
      <c r="B23" s="1" t="s">
        <v>23</v>
      </c>
      <c r="C23" s="1"/>
      <c r="D23" s="1"/>
      <c r="E23" s="1"/>
      <c r="F23" s="1"/>
      <c r="G23" s="10"/>
      <c r="H23" s="1"/>
      <c r="J23" s="1"/>
      <c r="K23" s="1" t="s">
        <v>24</v>
      </c>
    </row>
    <row r="24" spans="2:13" x14ac:dyDescent="0.3">
      <c r="B24" s="2" t="s">
        <v>11</v>
      </c>
      <c r="C24" s="3">
        <v>30</v>
      </c>
      <c r="D24" s="10"/>
      <c r="E24" s="10"/>
      <c r="F24" s="10"/>
      <c r="G24" s="10"/>
      <c r="H24" s="10"/>
      <c r="I24" s="12"/>
      <c r="J24" s="2">
        <v>60</v>
      </c>
      <c r="K24" s="3" t="s">
        <v>10</v>
      </c>
    </row>
    <row r="25" spans="2:13" x14ac:dyDescent="0.3">
      <c r="B25" s="4" t="s">
        <v>2</v>
      </c>
      <c r="C25" s="5">
        <v>1</v>
      </c>
      <c r="D25" s="16" t="s">
        <v>39</v>
      </c>
      <c r="E25" s="10"/>
      <c r="F25" s="10"/>
      <c r="G25" s="10"/>
      <c r="H25" s="10"/>
      <c r="I25" s="12"/>
      <c r="J25" s="4">
        <v>0.5</v>
      </c>
      <c r="K25" s="5" t="s">
        <v>3</v>
      </c>
    </row>
    <row r="26" spans="2:13" ht="15" thickBot="1" x14ac:dyDescent="0.35">
      <c r="B26" s="7"/>
      <c r="C26" s="10"/>
      <c r="D26" s="10"/>
      <c r="E26" s="10"/>
      <c r="F26" s="10"/>
      <c r="G26" s="10"/>
      <c r="H26" s="10"/>
      <c r="I26" s="12"/>
      <c r="J26" s="12"/>
      <c r="K26" s="9"/>
    </row>
    <row r="27" spans="2:13" x14ac:dyDescent="0.3">
      <c r="B27" s="23" t="s">
        <v>27</v>
      </c>
      <c r="C27" s="27"/>
      <c r="D27" s="18"/>
      <c r="E27" s="2" t="s">
        <v>17</v>
      </c>
      <c r="F27" s="21">
        <f>$J24/2*(1-$J25)</f>
        <v>15</v>
      </c>
      <c r="G27" s="13" t="s">
        <v>32</v>
      </c>
      <c r="H27" s="3">
        <f>$F27/$N$3+$N$4</f>
        <v>8</v>
      </c>
      <c r="I27" s="19"/>
      <c r="J27" s="23" t="s">
        <v>28</v>
      </c>
      <c r="K27" s="24"/>
      <c r="M27" t="s">
        <v>43</v>
      </c>
    </row>
    <row r="28" spans="2:13" ht="15" thickBot="1" x14ac:dyDescent="0.35">
      <c r="B28" s="28"/>
      <c r="C28" s="29"/>
      <c r="D28" s="10"/>
      <c r="E28" s="4" t="s">
        <v>16</v>
      </c>
      <c r="F28" s="22">
        <f>$C24/2*(1-$C25)</f>
        <v>0</v>
      </c>
      <c r="G28" s="14" t="s">
        <v>0</v>
      </c>
      <c r="H28" s="5">
        <f>$F$28/$N$3+$N$4</f>
        <v>5</v>
      </c>
      <c r="I28" s="19"/>
      <c r="J28" s="25"/>
      <c r="K28" s="26"/>
      <c r="M28" t="s">
        <v>54</v>
      </c>
    </row>
    <row r="29" spans="2:13" x14ac:dyDescent="0.3">
      <c r="B29" s="6"/>
      <c r="C29" s="10"/>
      <c r="D29" s="10"/>
      <c r="I29" s="12"/>
      <c r="J29" s="12"/>
      <c r="K29" s="8"/>
      <c r="M29" t="s">
        <v>56</v>
      </c>
    </row>
    <row r="30" spans="2:13" x14ac:dyDescent="0.3">
      <c r="B30" s="2" t="s">
        <v>14</v>
      </c>
      <c r="C30" s="3" t="s">
        <v>31</v>
      </c>
      <c r="D30" s="10"/>
      <c r="E30" s="10"/>
      <c r="F30" s="10"/>
      <c r="G30" s="10"/>
      <c r="H30" s="10"/>
      <c r="I30" s="12"/>
      <c r="J30" s="2" t="s">
        <v>1</v>
      </c>
      <c r="K30" s="3" t="s">
        <v>15</v>
      </c>
    </row>
    <row r="31" spans="2:13" x14ac:dyDescent="0.3">
      <c r="B31" s="4">
        <f>C24/2+C24/2*C25+J24/2*(1-J25)</f>
        <v>45</v>
      </c>
      <c r="C31" s="5">
        <f>B31/N3+N4</f>
        <v>14</v>
      </c>
      <c r="D31" s="10"/>
      <c r="E31" s="10"/>
      <c r="F31" s="10"/>
      <c r="G31" s="10"/>
      <c r="H31" s="10"/>
      <c r="I31" s="12"/>
      <c r="J31" s="4">
        <f>K31/N3+N4</f>
        <v>14</v>
      </c>
      <c r="K31" s="5">
        <f>J24/2+J24/2*J25+C24/2*(1-C25)</f>
        <v>45</v>
      </c>
    </row>
    <row r="32" spans="2:13" ht="15" thickBot="1" x14ac:dyDescent="0.35">
      <c r="B32" s="7"/>
      <c r="C32" s="10"/>
      <c r="D32" s="10"/>
      <c r="E32" s="10"/>
      <c r="F32" s="10"/>
      <c r="G32" s="10"/>
      <c r="H32" s="10"/>
      <c r="I32" s="12"/>
      <c r="J32" s="12"/>
      <c r="K32" s="9"/>
    </row>
    <row r="33" spans="2:11" x14ac:dyDescent="0.3">
      <c r="B33" s="23" t="s">
        <v>30</v>
      </c>
      <c r="C33" s="27"/>
      <c r="D33" s="18"/>
      <c r="E33" s="2" t="s">
        <v>19</v>
      </c>
      <c r="F33" s="13">
        <f>$J$24/2*$J$25</f>
        <v>15</v>
      </c>
      <c r="G33" s="13" t="s">
        <v>34</v>
      </c>
      <c r="H33" s="3">
        <f>$F$33/$N$3+$N$4</f>
        <v>8</v>
      </c>
      <c r="I33" s="19"/>
      <c r="J33" s="23" t="s">
        <v>29</v>
      </c>
      <c r="K33" s="24"/>
    </row>
    <row r="34" spans="2:11" ht="15" thickBot="1" x14ac:dyDescent="0.35">
      <c r="B34" s="28"/>
      <c r="C34" s="29"/>
      <c r="D34" s="18"/>
      <c r="E34" s="4" t="s">
        <v>18</v>
      </c>
      <c r="F34" s="14">
        <f>$C$24/2*$C$25</f>
        <v>15</v>
      </c>
      <c r="G34" s="14" t="s">
        <v>33</v>
      </c>
      <c r="H34" s="5">
        <f>$F$34/$N$3+$N$4</f>
        <v>8</v>
      </c>
      <c r="I34" s="19"/>
      <c r="J34" s="25"/>
      <c r="K34" s="26"/>
    </row>
    <row r="35" spans="2:11" x14ac:dyDescent="0.3">
      <c r="B35" s="6"/>
      <c r="C35" s="10"/>
      <c r="D35" s="10"/>
      <c r="I35" s="12"/>
      <c r="J35" s="12"/>
      <c r="K35" s="8"/>
    </row>
    <row r="36" spans="2:11" x14ac:dyDescent="0.3">
      <c r="B36" s="2" t="s">
        <v>20</v>
      </c>
      <c r="C36" s="3">
        <f>B31+F33-F34</f>
        <v>45</v>
      </c>
      <c r="D36" s="10"/>
      <c r="E36" s="10"/>
      <c r="F36" s="10"/>
      <c r="G36" s="10"/>
      <c r="H36" s="10"/>
      <c r="I36" s="12"/>
      <c r="J36" s="2">
        <f>K31+F34-F33</f>
        <v>45</v>
      </c>
      <c r="K36" s="3" t="s">
        <v>21</v>
      </c>
    </row>
    <row r="37" spans="2:11" x14ac:dyDescent="0.3">
      <c r="B37" s="15" t="s">
        <v>35</v>
      </c>
      <c r="C37" s="11">
        <f>H27+C31</f>
        <v>22</v>
      </c>
      <c r="D37" s="10"/>
      <c r="F37" t="s">
        <v>40</v>
      </c>
      <c r="H37" s="10"/>
      <c r="I37" s="12"/>
      <c r="J37" s="15" t="s">
        <v>53</v>
      </c>
      <c r="K37" s="11" t="s">
        <v>37</v>
      </c>
    </row>
    <row r="38" spans="2:11" x14ac:dyDescent="0.3">
      <c r="B38" s="4" t="s">
        <v>36</v>
      </c>
      <c r="C38" s="5">
        <f>J31+H33</f>
        <v>22</v>
      </c>
      <c r="D38" s="16">
        <f>C37-C38</f>
        <v>0</v>
      </c>
      <c r="F38" t="s">
        <v>41</v>
      </c>
      <c r="G38">
        <f>F28*H28+F27*H27+B31*C31+J31*K31+F34*H34+F33*H33</f>
        <v>1620</v>
      </c>
      <c r="H38" s="10"/>
      <c r="I38" s="12"/>
      <c r="J38" s="4">
        <f>C31+H34</f>
        <v>22</v>
      </c>
      <c r="K38" s="5" t="s">
        <v>38</v>
      </c>
    </row>
    <row r="39" spans="2:11" x14ac:dyDescent="0.3">
      <c r="B39" s="1" t="s">
        <v>25</v>
      </c>
      <c r="C39" s="1"/>
      <c r="D39" s="1"/>
      <c r="E39" s="1"/>
      <c r="F39" s="1"/>
      <c r="G39" s="1"/>
      <c r="H39" s="1"/>
      <c r="J39" s="1"/>
      <c r="K39" s="1" t="s">
        <v>26</v>
      </c>
    </row>
  </sheetData>
  <mergeCells count="8">
    <mergeCell ref="B27:C28"/>
    <mergeCell ref="J27:K28"/>
    <mergeCell ref="B33:C34"/>
    <mergeCell ref="J33:K34"/>
    <mergeCell ref="B8:C9"/>
    <mergeCell ref="J8:K9"/>
    <mergeCell ref="B14:C15"/>
    <mergeCell ref="J14:K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G19" sqref="G19"/>
    </sheetView>
  </sheetViews>
  <sheetFormatPr defaultRowHeight="14.4" x14ac:dyDescent="0.3"/>
  <sheetData>
    <row r="1" spans="1:14" x14ac:dyDescent="0.3">
      <c r="B1" t="s">
        <v>22</v>
      </c>
    </row>
    <row r="2" spans="1:14" x14ac:dyDescent="0.3">
      <c r="B2" t="s">
        <v>50</v>
      </c>
      <c r="M2" s="17" t="s">
        <v>48</v>
      </c>
    </row>
    <row r="3" spans="1:14" x14ac:dyDescent="0.3">
      <c r="M3" t="s">
        <v>45</v>
      </c>
      <c r="N3" s="36">
        <v>25</v>
      </c>
    </row>
    <row r="4" spans="1:14" x14ac:dyDescent="0.3">
      <c r="B4" s="1" t="s">
        <v>23</v>
      </c>
      <c r="C4" s="1"/>
      <c r="D4" s="1"/>
      <c r="E4" s="1"/>
      <c r="F4" s="1"/>
      <c r="G4" s="10"/>
      <c r="H4" s="1"/>
      <c r="J4" s="1"/>
      <c r="K4" s="1" t="s">
        <v>24</v>
      </c>
      <c r="M4" t="s">
        <v>46</v>
      </c>
      <c r="N4">
        <v>5</v>
      </c>
    </row>
    <row r="5" spans="1:14" x14ac:dyDescent="0.3">
      <c r="B5" s="2" t="s">
        <v>11</v>
      </c>
      <c r="C5" s="3">
        <v>30</v>
      </c>
      <c r="D5" s="10"/>
      <c r="E5" s="10"/>
      <c r="F5" s="10"/>
      <c r="G5" s="10"/>
      <c r="H5" s="10"/>
      <c r="I5" s="12"/>
      <c r="J5" s="2">
        <v>60</v>
      </c>
      <c r="K5" s="3" t="s">
        <v>10</v>
      </c>
    </row>
    <row r="6" spans="1:14" x14ac:dyDescent="0.3">
      <c r="B6" s="4" t="s">
        <v>2</v>
      </c>
      <c r="C6" s="5">
        <v>0.79949999999999999</v>
      </c>
      <c r="D6" s="16" t="s">
        <v>39</v>
      </c>
      <c r="E6" s="10"/>
      <c r="F6" s="10"/>
      <c r="G6" s="10"/>
      <c r="H6" s="10"/>
      <c r="I6" s="12"/>
      <c r="J6" s="4">
        <v>0.42499999999999999</v>
      </c>
      <c r="K6" s="5" t="s">
        <v>3</v>
      </c>
    </row>
    <row r="7" spans="1:14" ht="15" thickBot="1" x14ac:dyDescent="0.35">
      <c r="A7" s="10"/>
      <c r="B7" s="7"/>
      <c r="C7" s="10"/>
      <c r="D7" s="10"/>
      <c r="E7" s="10"/>
      <c r="F7" s="10"/>
      <c r="G7" s="10"/>
      <c r="H7" s="10"/>
      <c r="I7" s="12"/>
      <c r="J7" s="12"/>
      <c r="K7" s="9"/>
      <c r="L7" s="10"/>
    </row>
    <row r="8" spans="1:14" x14ac:dyDescent="0.3">
      <c r="A8" s="10"/>
      <c r="B8" s="23" t="s">
        <v>27</v>
      </c>
      <c r="C8" s="27"/>
      <c r="D8" s="18"/>
      <c r="E8" s="2" t="s">
        <v>17</v>
      </c>
      <c r="F8" s="13">
        <f>$J$5/2*(1-$J$6)</f>
        <v>17.25</v>
      </c>
      <c r="G8" s="13" t="s">
        <v>32</v>
      </c>
      <c r="H8" s="3">
        <f>$F$8*$F$8/$N$3+$N$4</f>
        <v>16.9025</v>
      </c>
      <c r="I8" s="19"/>
      <c r="J8" s="23" t="s">
        <v>28</v>
      </c>
      <c r="K8" s="24"/>
      <c r="L8" s="10"/>
    </row>
    <row r="9" spans="1:14" ht="15" thickBot="1" x14ac:dyDescent="0.35">
      <c r="A9" s="10"/>
      <c r="B9" s="28"/>
      <c r="C9" s="29"/>
      <c r="D9" s="10"/>
      <c r="E9" s="4" t="s">
        <v>16</v>
      </c>
      <c r="F9" s="14">
        <f>$C$5/2*(1-$C$6)</f>
        <v>3.0075000000000003</v>
      </c>
      <c r="G9" s="14" t="s">
        <v>0</v>
      </c>
      <c r="H9" s="5">
        <f>$F$9*$F$9/$N$3+$N$4</f>
        <v>5.3618022500000002</v>
      </c>
      <c r="I9" s="19"/>
      <c r="J9" s="25"/>
      <c r="K9" s="26"/>
      <c r="L9" s="10"/>
    </row>
    <row r="10" spans="1:14" x14ac:dyDescent="0.3">
      <c r="A10" s="10"/>
      <c r="B10" s="6"/>
      <c r="C10" s="10"/>
      <c r="D10" s="10"/>
      <c r="I10" s="12"/>
      <c r="J10" s="12"/>
      <c r="K10" s="8"/>
      <c r="L10" s="10"/>
    </row>
    <row r="11" spans="1:14" x14ac:dyDescent="0.3">
      <c r="A11" s="10"/>
      <c r="B11" s="2" t="s">
        <v>14</v>
      </c>
      <c r="C11" s="3" t="s">
        <v>31</v>
      </c>
      <c r="D11" s="10"/>
      <c r="E11" s="10"/>
      <c r="F11" s="10"/>
      <c r="G11" s="10"/>
      <c r="H11" s="10"/>
      <c r="I11" s="12"/>
      <c r="J11" s="2" t="s">
        <v>1</v>
      </c>
      <c r="K11" s="3" t="s">
        <v>15</v>
      </c>
      <c r="L11" s="10"/>
    </row>
    <row r="12" spans="1:14" x14ac:dyDescent="0.3">
      <c r="A12" s="10"/>
      <c r="B12" s="4">
        <f>C5/2+C5/2*C6+J5/2*(1-J6)</f>
        <v>44.2425</v>
      </c>
      <c r="C12" s="5">
        <f>B12*B12/N3+N4</f>
        <v>83.295952249999999</v>
      </c>
      <c r="D12" s="10"/>
      <c r="E12" s="10"/>
      <c r="F12" s="10"/>
      <c r="G12" s="10"/>
      <c r="H12" s="10"/>
      <c r="I12" s="12"/>
      <c r="J12" s="4">
        <f>K12*K12/N3+N4</f>
        <v>88.749952250000007</v>
      </c>
      <c r="K12" s="5">
        <f>J5/2+J5/2*J6+C5/2*(1-C6)</f>
        <v>45.7575</v>
      </c>
      <c r="L12" s="10"/>
    </row>
    <row r="13" spans="1:14" ht="15" thickBot="1" x14ac:dyDescent="0.35">
      <c r="A13" s="10"/>
      <c r="B13" s="7"/>
      <c r="C13" s="10"/>
      <c r="D13" s="10"/>
      <c r="E13" s="10"/>
      <c r="F13" s="10"/>
      <c r="G13" s="10"/>
      <c r="H13" s="10"/>
      <c r="I13" s="12"/>
      <c r="J13" s="12"/>
      <c r="K13" s="9"/>
      <c r="L13" s="10"/>
    </row>
    <row r="14" spans="1:14" x14ac:dyDescent="0.3">
      <c r="A14" s="10"/>
      <c r="B14" s="23" t="s">
        <v>30</v>
      </c>
      <c r="C14" s="27"/>
      <c r="D14" s="18"/>
      <c r="E14" s="2" t="s">
        <v>19</v>
      </c>
      <c r="F14" s="13">
        <f>$J$5/2*$J$6</f>
        <v>12.75</v>
      </c>
      <c r="G14" s="13" t="s">
        <v>34</v>
      </c>
      <c r="H14" s="3">
        <f>$F$14*$F$14/$N$3+$N$4</f>
        <v>11.502500000000001</v>
      </c>
      <c r="I14" s="19"/>
      <c r="J14" s="23" t="s">
        <v>29</v>
      </c>
      <c r="K14" s="24"/>
      <c r="L14" s="10"/>
    </row>
    <row r="15" spans="1:14" ht="15" thickBot="1" x14ac:dyDescent="0.35">
      <c r="A15" s="10"/>
      <c r="B15" s="28"/>
      <c r="C15" s="29"/>
      <c r="D15" s="18"/>
      <c r="E15" s="4" t="s">
        <v>18</v>
      </c>
      <c r="F15" s="14">
        <f>$C$5/2*$C$6</f>
        <v>11.9925</v>
      </c>
      <c r="G15" s="14" t="s">
        <v>33</v>
      </c>
      <c r="H15" s="5">
        <f>$F$15*$F$15/$N$3+$N$4</f>
        <v>10.752802249999998</v>
      </c>
      <c r="I15" s="19"/>
      <c r="J15" s="25"/>
      <c r="K15" s="26"/>
      <c r="L15" s="10"/>
    </row>
    <row r="16" spans="1:14" x14ac:dyDescent="0.3">
      <c r="A16" s="10"/>
      <c r="B16" s="6"/>
      <c r="C16" s="10"/>
      <c r="D16" s="10"/>
      <c r="I16" s="12"/>
      <c r="J16" s="12"/>
      <c r="K16" s="8"/>
      <c r="L16" s="10"/>
    </row>
    <row r="17" spans="2:11" x14ac:dyDescent="0.3">
      <c r="B17" s="2" t="s">
        <v>20</v>
      </c>
      <c r="C17" s="3">
        <f>B12+F14-F15</f>
        <v>45</v>
      </c>
      <c r="D17" s="10"/>
      <c r="E17" s="10"/>
      <c r="F17" s="10"/>
      <c r="G17" s="10"/>
      <c r="H17" s="10"/>
      <c r="I17" s="12"/>
      <c r="J17" s="2">
        <f>K12+F15-F14</f>
        <v>45</v>
      </c>
      <c r="K17" s="3" t="s">
        <v>21</v>
      </c>
    </row>
    <row r="18" spans="2:11" x14ac:dyDescent="0.3">
      <c r="B18" s="15" t="s">
        <v>35</v>
      </c>
      <c r="C18" s="11">
        <f>H8+C12</f>
        <v>100.19845225</v>
      </c>
      <c r="D18" s="10"/>
      <c r="E18" s="10"/>
      <c r="F18" t="s">
        <v>40</v>
      </c>
      <c r="H18" s="10"/>
      <c r="I18" s="12"/>
      <c r="J18" s="15">
        <f>H9+J12</f>
        <v>94.111754500000004</v>
      </c>
      <c r="K18" s="11" t="s">
        <v>37</v>
      </c>
    </row>
    <row r="19" spans="2:11" x14ac:dyDescent="0.3">
      <c r="B19" s="4" t="s">
        <v>36</v>
      </c>
      <c r="C19" s="5">
        <f>J12+H14</f>
        <v>100.25245225</v>
      </c>
      <c r="D19" s="16">
        <f>C18-C19</f>
        <v>-5.4000000000002046E-2</v>
      </c>
      <c r="E19" s="10"/>
      <c r="F19" t="s">
        <v>41</v>
      </c>
      <c r="G19">
        <f>F9*H9+F8*H8+B12*C12+J12*K12+F15*H15+F14*H14</f>
        <v>8329.5007087499998</v>
      </c>
      <c r="H19" s="10"/>
      <c r="I19" s="12">
        <f>J18-J19</f>
        <v>6.3000000000002387E-2</v>
      </c>
      <c r="J19" s="4">
        <f>C12+H15</f>
        <v>94.048754500000001</v>
      </c>
      <c r="K19" s="5" t="s">
        <v>38</v>
      </c>
    </row>
    <row r="20" spans="2:11" x14ac:dyDescent="0.3">
      <c r="B20" s="1" t="s">
        <v>25</v>
      </c>
      <c r="C20" s="1"/>
      <c r="D20" s="1"/>
      <c r="E20" s="1"/>
      <c r="F20" s="1"/>
      <c r="G20" s="1"/>
      <c r="H20" s="1"/>
      <c r="J20" s="1"/>
      <c r="K20" s="1" t="s">
        <v>26</v>
      </c>
    </row>
  </sheetData>
  <mergeCells count="4">
    <mergeCell ref="B8:C9"/>
    <mergeCell ref="J8:K9"/>
    <mergeCell ref="B14:C15"/>
    <mergeCell ref="J14:K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WikiBraess</vt:lpstr>
      <vt:lpstr>LJobvoz</vt:lpstr>
      <vt:lpstr>LJobvozNashRavn</vt:lpstr>
      <vt:lpstr>NesrecaNaSevObvoz</vt:lpstr>
      <vt:lpstr>LJobvoz nn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LNMS</dc:creator>
  <cp:lastModifiedBy> PK</cp:lastModifiedBy>
  <dcterms:created xsi:type="dcterms:W3CDTF">2018-01-11T11:50:26Z</dcterms:created>
  <dcterms:modified xsi:type="dcterms:W3CDTF">2022-01-07T11:02:09Z</dcterms:modified>
</cp:coreProperties>
</file>