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285" windowWidth="24240" windowHeight="11385" activeTab="4"/>
  </bookViews>
  <sheets>
    <sheet name="zajci" sheetId="7" r:id="rId1"/>
    <sheet name="ladja" sheetId="8" r:id="rId2"/>
    <sheet name="populacija" sheetId="10" r:id="rId3"/>
    <sheet name="piramidSheme" sheetId="11" r:id="rId4"/>
    <sheet name="bakterije" sheetId="12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C16" i="12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5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"/>
  <c r="B15"/>
  <c r="B9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4" i="1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J11" i="8"/>
  <c r="J6"/>
  <c r="J7"/>
  <c r="J8"/>
  <c r="J9"/>
  <c r="J10"/>
  <c r="J5"/>
  <c r="D7" i="10"/>
  <c r="D13"/>
  <c r="C13"/>
  <c r="C6"/>
  <c r="C7" s="1"/>
  <c r="B14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D33" s="1"/>
  <c r="A35" i="7"/>
  <c r="D35"/>
  <c r="E35"/>
  <c r="A31"/>
  <c r="D31"/>
  <c r="E31"/>
  <c r="A32"/>
  <c r="D32" s="1"/>
  <c r="E32"/>
  <c r="A33"/>
  <c r="D33" s="1"/>
  <c r="E33"/>
  <c r="A34"/>
  <c r="D34"/>
  <c r="E34"/>
  <c r="D25"/>
  <c r="E25"/>
  <c r="D26"/>
  <c r="E26"/>
  <c r="D27"/>
  <c r="E27"/>
  <c r="D28"/>
  <c r="E28"/>
  <c r="D29"/>
  <c r="E29"/>
  <c r="D30"/>
  <c r="E30"/>
  <c r="D17"/>
  <c r="E17"/>
  <c r="D18"/>
  <c r="E18"/>
  <c r="D19"/>
  <c r="E19"/>
  <c r="D20"/>
  <c r="E20"/>
  <c r="D21"/>
  <c r="E21"/>
  <c r="D22"/>
  <c r="E22"/>
  <c r="D23"/>
  <c r="E23"/>
  <c r="D24"/>
  <c r="E24"/>
  <c r="E16"/>
  <c r="D16"/>
  <c r="C16"/>
  <c r="C17"/>
  <c r="C18"/>
  <c r="C19"/>
  <c r="C20"/>
  <c r="C21"/>
  <c r="C22"/>
  <c r="C23"/>
  <c r="C24"/>
  <c r="C25"/>
  <c r="C15"/>
  <c r="B15" i="8"/>
  <c r="G10"/>
  <c r="G9"/>
  <c r="G8"/>
  <c r="G7"/>
  <c r="G6"/>
  <c r="G5"/>
  <c r="F10"/>
  <c r="I10" s="1"/>
  <c r="F9"/>
  <c r="I9" s="1"/>
  <c r="F8"/>
  <c r="I8" s="1"/>
  <c r="F6"/>
  <c r="F7"/>
  <c r="F5"/>
  <c r="A6"/>
  <c r="A7" s="1"/>
  <c r="A8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C15"/>
  <c r="A16" i="7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E15"/>
  <c r="D15"/>
  <c r="B15"/>
  <c r="C6"/>
  <c r="C7" s="1"/>
  <c r="B10" i="12" l="1"/>
  <c r="E29" i="11"/>
  <c r="A30"/>
  <c r="E28"/>
  <c r="E26"/>
  <c r="E24"/>
  <c r="E22"/>
  <c r="E20"/>
  <c r="E19"/>
  <c r="E27"/>
  <c r="E25"/>
  <c r="E23"/>
  <c r="E21"/>
  <c r="C13"/>
  <c r="C14" s="1"/>
  <c r="D14" i="10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B16" i="7"/>
  <c r="B17" s="1"/>
  <c r="B18" s="1"/>
  <c r="B19" s="1"/>
  <c r="B20" s="1"/>
  <c r="B21" s="1"/>
  <c r="B22" s="1"/>
  <c r="B23" s="1"/>
  <c r="B24" s="1"/>
  <c r="B25" s="1"/>
  <c r="A31" i="8"/>
  <c r="I6"/>
  <c r="I5"/>
  <c r="I7"/>
  <c r="E30" i="11" l="1"/>
  <c r="A31"/>
  <c r="C15"/>
  <c r="D14"/>
  <c r="A32" i="8"/>
  <c r="I12"/>
  <c r="I11"/>
  <c r="B13" s="1"/>
  <c r="E31" i="11" l="1"/>
  <c r="A32"/>
  <c r="E32" s="1"/>
  <c r="C16"/>
  <c r="D15"/>
  <c r="B17" i="8"/>
  <c r="B19"/>
  <c r="B21"/>
  <c r="B23"/>
  <c r="B25"/>
  <c r="B27"/>
  <c r="B29"/>
  <c r="B31"/>
  <c r="B33"/>
  <c r="B35"/>
  <c r="B18"/>
  <c r="B20"/>
  <c r="B22"/>
  <c r="B24"/>
  <c r="B26"/>
  <c r="B28"/>
  <c r="B30"/>
  <c r="B32"/>
  <c r="B34"/>
  <c r="B16"/>
  <c r="C17"/>
  <c r="C19"/>
  <c r="C21"/>
  <c r="C23"/>
  <c r="C25"/>
  <c r="C27"/>
  <c r="C29"/>
  <c r="C31"/>
  <c r="C33"/>
  <c r="C35"/>
  <c r="C18"/>
  <c r="C20"/>
  <c r="C22"/>
  <c r="C24"/>
  <c r="C26"/>
  <c r="C28"/>
  <c r="C30"/>
  <c r="C32"/>
  <c r="C34"/>
  <c r="C16"/>
  <c r="A33"/>
  <c r="C17" i="11" l="1"/>
  <c r="D16"/>
  <c r="A34" i="8"/>
  <c r="C18" i="11" l="1"/>
  <c r="D17"/>
  <c r="A35" i="8"/>
  <c r="C19" i="11" l="1"/>
  <c r="D18"/>
  <c r="C20" l="1"/>
  <c r="D19"/>
  <c r="C21" l="1"/>
  <c r="D20"/>
  <c r="C22" l="1"/>
  <c r="D21"/>
  <c r="C23" l="1"/>
  <c r="D22"/>
  <c r="C24" l="1"/>
  <c r="D23"/>
  <c r="C25" l="1"/>
  <c r="D24"/>
  <c r="C26" l="1"/>
  <c r="D26" s="1"/>
  <c r="D25"/>
</calcChain>
</file>

<file path=xl/sharedStrings.xml><?xml version="1.0" encoding="utf-8"?>
<sst xmlns="http://schemas.openxmlformats.org/spreadsheetml/2006/main" count="102" uniqueCount="60">
  <si>
    <t>a0</t>
  </si>
  <si>
    <t>N*</t>
  </si>
  <si>
    <t>N0</t>
  </si>
  <si>
    <t>Rast zajčje populacije</t>
  </si>
  <si>
    <t>rodnost</t>
  </si>
  <si>
    <t>smrtnost</t>
  </si>
  <si>
    <t>N</t>
  </si>
  <si>
    <t>koef.rasti</t>
  </si>
  <si>
    <t>generacija</t>
  </si>
  <si>
    <t>začet.pop.</t>
  </si>
  <si>
    <t>Širjenje epidemije</t>
  </si>
  <si>
    <t>ravnotežna vredn.</t>
  </si>
  <si>
    <t>t [dan]</t>
  </si>
  <si>
    <t>Izračun povprečnega koef. rasti</t>
  </si>
  <si>
    <t>delt t</t>
  </si>
  <si>
    <t>a0 povpr:</t>
  </si>
  <si>
    <t>a0 povpr brez prve vrstice:</t>
  </si>
  <si>
    <t>a0povpr1</t>
  </si>
  <si>
    <t>a0povpr2</t>
  </si>
  <si>
    <t>Dejansko število obolelih:</t>
  </si>
  <si>
    <t>3.dan=t0</t>
  </si>
  <si>
    <t>stopnja rasti</t>
  </si>
  <si>
    <t>p</t>
  </si>
  <si>
    <t>izračun</t>
  </si>
  <si>
    <t>po stopnji</t>
  </si>
  <si>
    <t>ekspon.</t>
  </si>
  <si>
    <t>rast</t>
  </si>
  <si>
    <t>logistična rast</t>
  </si>
  <si>
    <t>rasti p in</t>
  </si>
  <si>
    <t>po obr-obr</t>
  </si>
  <si>
    <t>računu</t>
  </si>
  <si>
    <t>Lačna populacija</t>
  </si>
  <si>
    <t>a0generac</t>
  </si>
  <si>
    <t>a0leta</t>
  </si>
  <si>
    <t>[leta]</t>
  </si>
  <si>
    <t>konec rasti</t>
  </si>
  <si>
    <t>brez posred.</t>
  </si>
  <si>
    <t>s posred</t>
  </si>
  <si>
    <t>deltt x a0</t>
  </si>
  <si>
    <t>k</t>
  </si>
  <si>
    <t>število</t>
  </si>
  <si>
    <t>igralcev</t>
  </si>
  <si>
    <t>nivojih</t>
  </si>
  <si>
    <t>po</t>
  </si>
  <si>
    <t>skupno</t>
  </si>
  <si>
    <t>s</t>
  </si>
  <si>
    <t>logistična</t>
  </si>
  <si>
    <t>si/s(i-1)</t>
  </si>
  <si>
    <t>prirastek</t>
  </si>
  <si>
    <t>logist.</t>
  </si>
  <si>
    <t>z onesnaz.</t>
  </si>
  <si>
    <t>c</t>
  </si>
  <si>
    <t>a*</t>
  </si>
  <si>
    <t>j</t>
  </si>
  <si>
    <t>onesnaž</t>
  </si>
  <si>
    <t>Rast in propad kolonije bakterij</t>
  </si>
  <si>
    <t>t [ura]</t>
  </si>
  <si>
    <t>št. bakterij</t>
  </si>
  <si>
    <r>
      <t>N [10</t>
    </r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]</t>
    </r>
  </si>
  <si>
    <r>
      <t>[10</t>
    </r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bakterij-ur]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</si>
</sst>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0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0" fillId="0" borderId="1" xfId="0" applyBorder="1"/>
    <xf numFmtId="0" fontId="0" fillId="0" borderId="0" xfId="0" applyBorder="1"/>
    <xf numFmtId="0" fontId="0" fillId="0" borderId="6" xfId="0" applyBorder="1"/>
    <xf numFmtId="164" fontId="0" fillId="0" borderId="0" xfId="0" applyNumberFormat="1" applyBorder="1"/>
    <xf numFmtId="0" fontId="0" fillId="0" borderId="7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Border="1"/>
    <xf numFmtId="1" fontId="0" fillId="0" borderId="0" xfId="0" applyNumberFormat="1" applyBorder="1"/>
    <xf numFmtId="1" fontId="0" fillId="0" borderId="2" xfId="0" applyNumberFormat="1" applyBorder="1"/>
    <xf numFmtId="0" fontId="0" fillId="0" borderId="12" xfId="0" applyBorder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2" fontId="0" fillId="0" borderId="13" xfId="0" applyNumberFormat="1" applyBorder="1"/>
    <xf numFmtId="2" fontId="0" fillId="0" borderId="14" xfId="0" applyNumberFormat="1" applyBorder="1"/>
    <xf numFmtId="0" fontId="1" fillId="0" borderId="3" xfId="0" applyFont="1" applyBorder="1"/>
    <xf numFmtId="0" fontId="0" fillId="0" borderId="7" xfId="0" applyFill="1" applyBorder="1"/>
    <xf numFmtId="165" fontId="0" fillId="0" borderId="1" xfId="0" applyNumberFormat="1" applyBorder="1"/>
    <xf numFmtId="11" fontId="0" fillId="0" borderId="0" xfId="0" applyNumberFormat="1" applyBorder="1"/>
    <xf numFmtId="0" fontId="1" fillId="0" borderId="0" xfId="0" applyFont="1" applyBorder="1"/>
    <xf numFmtId="0" fontId="0" fillId="0" borderId="0" xfId="0" applyFill="1" applyBorder="1"/>
    <xf numFmtId="11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l-SI"/>
  <c:chart>
    <c:plotArea>
      <c:layout>
        <c:manualLayout>
          <c:layoutTarget val="inner"/>
          <c:xMode val="edge"/>
          <c:yMode val="edge"/>
          <c:x val="0.14099229249098477"/>
          <c:y val="3.334089995507318E-2"/>
          <c:w val="0.7851581156695987"/>
          <c:h val="0.85777193384807759"/>
        </c:manualLayout>
      </c:layout>
      <c:scatterChart>
        <c:scatterStyle val="lineMarker"/>
        <c:ser>
          <c:idx val="0"/>
          <c:order val="0"/>
          <c:tx>
            <c:v>Inkrementalno po generacijah</c:v>
          </c:tx>
          <c:spPr>
            <a:ln>
              <a:noFill/>
            </a:ln>
          </c:spPr>
          <c:marker>
            <c:symbol val="circle"/>
            <c:size val="8"/>
            <c:spPr>
              <a:noFill/>
              <a:ln w="19050">
                <a:solidFill>
                  <a:srgbClr val="C00000"/>
                </a:solidFill>
              </a:ln>
            </c:spPr>
          </c:marker>
          <c:xVal>
            <c:numRef>
              <c:f>zajci!$A$15:$A$25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zajci!$B$15:$B$25</c:f>
              <c:numCache>
                <c:formatCode>0.0</c:formatCode>
                <c:ptCount val="11"/>
                <c:pt idx="0">
                  <c:v>40</c:v>
                </c:pt>
                <c:pt idx="1">
                  <c:v>52</c:v>
                </c:pt>
                <c:pt idx="2">
                  <c:v>67.600000000000009</c:v>
                </c:pt>
                <c:pt idx="3">
                  <c:v>87.88000000000001</c:v>
                </c:pt>
                <c:pt idx="4">
                  <c:v>114.24400000000001</c:v>
                </c:pt>
                <c:pt idx="5">
                  <c:v>148.51720000000003</c:v>
                </c:pt>
                <c:pt idx="6">
                  <c:v>193.07236000000006</c:v>
                </c:pt>
                <c:pt idx="7">
                  <c:v>250.99406800000008</c:v>
                </c:pt>
                <c:pt idx="8">
                  <c:v>326.29228840000013</c:v>
                </c:pt>
                <c:pt idx="9">
                  <c:v>424.17997492000018</c:v>
                </c:pt>
                <c:pt idx="10">
                  <c:v>551.4339673960003</c:v>
                </c:pt>
              </c:numCache>
            </c:numRef>
          </c:yVal>
        </c:ser>
        <c:ser>
          <c:idx val="3"/>
          <c:order val="1"/>
          <c:tx>
            <c:v>Eksponentna rast</c:v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zajci!$A$15:$A$114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zajci!$C$15:$C$114</c:f>
              <c:numCache>
                <c:formatCode>0.0</c:formatCode>
                <c:ptCount val="100"/>
                <c:pt idx="0">
                  <c:v>40</c:v>
                </c:pt>
                <c:pt idx="1">
                  <c:v>52</c:v>
                </c:pt>
                <c:pt idx="2">
                  <c:v>67.599999999999994</c:v>
                </c:pt>
                <c:pt idx="3">
                  <c:v>87.88</c:v>
                </c:pt>
                <c:pt idx="4">
                  <c:v>114.244</c:v>
                </c:pt>
                <c:pt idx="5">
                  <c:v>148.5172</c:v>
                </c:pt>
                <c:pt idx="6">
                  <c:v>193.07236</c:v>
                </c:pt>
                <c:pt idx="7">
                  <c:v>250.994068</c:v>
                </c:pt>
                <c:pt idx="8">
                  <c:v>326.29228840000002</c:v>
                </c:pt>
                <c:pt idx="9">
                  <c:v>424.17997492000012</c:v>
                </c:pt>
                <c:pt idx="10">
                  <c:v>551.43396739600007</c:v>
                </c:pt>
              </c:numCache>
            </c:numRef>
          </c:yVal>
        </c:ser>
        <c:ser>
          <c:idx val="2"/>
          <c:order val="2"/>
          <c:tx>
            <c:v>Logistična rast, N*=560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zajci!$A$15:$A$114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zajci!$D$15:$D$114</c:f>
              <c:numCache>
                <c:formatCode>General</c:formatCode>
                <c:ptCount val="100"/>
                <c:pt idx="0">
                  <c:v>40</c:v>
                </c:pt>
                <c:pt idx="1">
                  <c:v>50.909090909090907</c:v>
                </c:pt>
                <c:pt idx="2">
                  <c:v>64.424778761061944</c:v>
                </c:pt>
                <c:pt idx="3">
                  <c:v>80.958083832335333</c:v>
                </c:pt>
                <c:pt idx="4">
                  <c:v>100.87070591128966</c:v>
                </c:pt>
                <c:pt idx="5">
                  <c:v>124.40911318362491</c:v>
                </c:pt>
                <c:pt idx="6">
                  <c:v>151.62629722459022</c:v>
                </c:pt>
                <c:pt idx="7">
                  <c:v>182.30578406992362</c:v>
                </c:pt>
                <c:pt idx="8">
                  <c:v>215.91084310771325</c:v>
                </c:pt>
                <c:pt idx="9">
                  <c:v>251.58422362783833</c:v>
                </c:pt>
                <c:pt idx="10">
                  <c:v>288.21470210830734</c:v>
                </c:pt>
                <c:pt idx="11">
                  <c:v>324.56589981428726</c:v>
                </c:pt>
                <c:pt idx="12">
                  <c:v>359.43845590104763</c:v>
                </c:pt>
                <c:pt idx="13">
                  <c:v>391.82216096206713</c:v>
                </c:pt>
                <c:pt idx="14">
                  <c:v>420.99910596690904</c:v>
                </c:pt>
                <c:pt idx="15">
                  <c:v>446.57943890565144</c:v>
                </c:pt>
                <c:pt idx="16">
                  <c:v>468.47563508290466</c:v>
                </c:pt>
                <c:pt idx="17">
                  <c:v>486.8372291270752</c:v>
                </c:pt>
                <c:pt idx="18">
                  <c:v>501.9714129755456</c:v>
                </c:pt>
                <c:pt idx="19">
                  <c:v>514.26906708825823</c:v>
                </c:pt>
                <c:pt idx="20">
                  <c:v>524.14669791725476</c:v>
                </c:pt>
              </c:numCache>
            </c:numRef>
          </c:yVal>
        </c:ser>
        <c:ser>
          <c:idx val="1"/>
          <c:order val="3"/>
          <c:tx>
            <c:v>Logistična rast, N*=5600</c:v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zajci!$A$15:$A$70</c:f>
              <c:numCache>
                <c:formatCode>General</c:formatCode>
                <c:ptCount val="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zajci!$E$15:$E$70</c:f>
              <c:numCache>
                <c:formatCode>General</c:formatCode>
                <c:ptCount val="56"/>
                <c:pt idx="0">
                  <c:v>40</c:v>
                </c:pt>
                <c:pt idx="1">
                  <c:v>51.888809693513892</c:v>
                </c:pt>
                <c:pt idx="2">
                  <c:v>67.268462577297612</c:v>
                </c:pt>
                <c:pt idx="3">
                  <c:v>87.13499578602945</c:v>
                </c:pt>
                <c:pt idx="4">
                  <c:v>112.74918738073301</c:v>
                </c:pt>
                <c:pt idx="5">
                  <c:v>145.69393256798804</c:v>
                </c:pt>
                <c:pt idx="6">
                  <c:v>187.93527151116871</c:v>
                </c:pt>
                <c:pt idx="7">
                  <c:v>241.88060843843905</c:v>
                </c:pt>
                <c:pt idx="8">
                  <c:v>310.42237210015878</c:v>
                </c:pt>
                <c:pt idx="9">
                  <c:v>396.94793096254705</c:v>
                </c:pt>
                <c:pt idx="10">
                  <c:v>505.28734072755901</c:v>
                </c:pt>
                <c:pt idx="11">
                  <c:v>639.56128121280892</c:v>
                </c:pt>
                <c:pt idx="12">
                  <c:v>803.88672846899431</c:v>
                </c:pt>
                <c:pt idx="13">
                  <c:v>1001.9053327158063</c:v>
                </c:pt>
                <c:pt idx="14">
                  <c:v>1236.1295340268514</c:v>
                </c:pt>
                <c:pt idx="15">
                  <c:v>1507.1622628586399</c:v>
                </c:pt>
                <c:pt idx="16">
                  <c:v>1812.9332003922298</c:v>
                </c:pt>
                <c:pt idx="17">
                  <c:v>2148.1789658212433</c:v>
                </c:pt>
                <c:pt idx="18">
                  <c:v>2504.4213070004912</c:v>
                </c:pt>
                <c:pt idx="19">
                  <c:v>2870.6109542159534</c:v>
                </c:pt>
                <c:pt idx="20">
                  <c:v>3234.3994622652654</c:v>
                </c:pt>
              </c:numCache>
            </c:numRef>
          </c:yVal>
        </c:ser>
        <c:axId val="98615296"/>
        <c:axId val="98617216"/>
      </c:scatterChart>
      <c:valAx>
        <c:axId val="98615296"/>
        <c:scaling>
          <c:orientation val="minMax"/>
          <c:max val="20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 sz="1400" b="0"/>
                  <a:t>Čas [generacija]</a:t>
                </a:r>
              </a:p>
            </c:rich>
          </c:tx>
          <c:layout>
            <c:manualLayout>
              <c:xMode val="edge"/>
              <c:yMode val="edge"/>
              <c:x val="0.44159022693114924"/>
              <c:y val="0.94022006472491859"/>
            </c:manualLayout>
          </c:layout>
        </c:title>
        <c:numFmt formatCode="General" sourceLinked="1"/>
        <c:tickLblPos val="nextTo"/>
        <c:crossAx val="98617216"/>
        <c:crosses val="autoZero"/>
        <c:crossBetween val="midCat"/>
      </c:valAx>
      <c:valAx>
        <c:axId val="98617216"/>
        <c:scaling>
          <c:orientation val="minMax"/>
          <c:max val="1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 sz="1400" b="0"/>
                  <a:t>Število zajcev N</a:t>
                </a:r>
              </a:p>
            </c:rich>
          </c:tx>
          <c:layout>
            <c:manualLayout>
              <c:xMode val="edge"/>
              <c:yMode val="edge"/>
              <c:x val="1.8397241246346709E-2"/>
              <c:y val="0.3407123818260584"/>
            </c:manualLayout>
          </c:layout>
        </c:title>
        <c:numFmt formatCode="0" sourceLinked="0"/>
        <c:tickLblPos val="nextTo"/>
        <c:crossAx val="98615296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200" baseline="0"/>
            </a:pPr>
            <a:endParaRPr lang="sl-SI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sl-SI"/>
          </a:p>
        </c:txPr>
      </c:legendEntry>
      <c:legendEntry>
        <c:idx val="2"/>
        <c:txPr>
          <a:bodyPr/>
          <a:lstStyle/>
          <a:p>
            <a:pPr>
              <a:defRPr sz="1200" baseline="0"/>
            </a:pPr>
            <a:endParaRPr lang="sl-SI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sl-SI"/>
          </a:p>
        </c:txPr>
      </c:legendEntry>
      <c:layout>
        <c:manualLayout>
          <c:xMode val="edge"/>
          <c:yMode val="edge"/>
          <c:x val="0.15349712337710725"/>
          <c:y val="4.4281833702825978E-2"/>
          <c:w val="0.45826386059004731"/>
          <c:h val="0.25379507173253824"/>
        </c:manualLayout>
      </c:layout>
      <c:spPr>
        <a:solidFill>
          <a:schemeClr val="bg1"/>
        </a:solidFill>
        <a:ln w="6350">
          <a:solidFill>
            <a:schemeClr val="tx1"/>
          </a:solidFill>
        </a:ln>
      </c:sp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l-SI"/>
  <c:chart>
    <c:plotArea>
      <c:layout>
        <c:manualLayout>
          <c:layoutTarget val="inner"/>
          <c:xMode val="edge"/>
          <c:yMode val="edge"/>
          <c:x val="0.14099229249098488"/>
          <c:y val="3.334089995507318E-2"/>
          <c:w val="0.78515811566959892"/>
          <c:h val="0.85777193384807815"/>
        </c:manualLayout>
      </c:layout>
      <c:scatterChart>
        <c:scatterStyle val="lineMarker"/>
        <c:ser>
          <c:idx val="3"/>
          <c:order val="0"/>
          <c:tx>
            <c:v>Logistična rast, a0povpr1</c:v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ladja!$A$15:$A$121</c:f>
              <c:numCache>
                <c:formatCode>General</c:formatCode>
                <c:ptCount val="10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ladja!$B$15:$B$121</c:f>
              <c:numCache>
                <c:formatCode>General</c:formatCode>
                <c:ptCount val="107"/>
                <c:pt idx="0">
                  <c:v>17</c:v>
                </c:pt>
                <c:pt idx="1">
                  <c:v>34.255809569562864</c:v>
                </c:pt>
                <c:pt idx="2">
                  <c:v>68.870079702135783</c:v>
                </c:pt>
                <c:pt idx="3">
                  <c:v>137.83194589081754</c:v>
                </c:pt>
                <c:pt idx="4">
                  <c:v>273.3738386677274</c:v>
                </c:pt>
                <c:pt idx="5">
                  <c:v>532.81429752219844</c:v>
                </c:pt>
                <c:pt idx="6">
                  <c:v>1005.1480115492914</c:v>
                </c:pt>
                <c:pt idx="7">
                  <c:v>1791.5357374478219</c:v>
                </c:pt>
                <c:pt idx="8">
                  <c:v>2924.4161040747217</c:v>
                </c:pt>
                <c:pt idx="9">
                  <c:v>4257.4728485289297</c:v>
                </c:pt>
                <c:pt idx="10">
                  <c:v>5498.5390870025367</c:v>
                </c:pt>
                <c:pt idx="11">
                  <c:v>6426.0657785533813</c:v>
                </c:pt>
                <c:pt idx="12">
                  <c:v>7011.7208263348548</c:v>
                </c:pt>
                <c:pt idx="13">
                  <c:v>7343.0913148474665</c:v>
                </c:pt>
                <c:pt idx="14">
                  <c:v>7519.0415582977985</c:v>
                </c:pt>
                <c:pt idx="15">
                  <c:v>7609.3222956444533</c:v>
                </c:pt>
                <c:pt idx="16">
                  <c:v>7654.8322568759386</c:v>
                </c:pt>
                <c:pt idx="17">
                  <c:v>7677.568692007022</c:v>
                </c:pt>
                <c:pt idx="18">
                  <c:v>7688.8767432531431</c:v>
                </c:pt>
                <c:pt idx="19">
                  <c:v>7694.4882821138008</c:v>
                </c:pt>
                <c:pt idx="20">
                  <c:v>7697.2698775472836</c:v>
                </c:pt>
              </c:numCache>
            </c:numRef>
          </c:yVal>
        </c:ser>
        <c:ser>
          <c:idx val="2"/>
          <c:order val="1"/>
          <c:tx>
            <c:v>Logistična rast, a0povpr2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ladja!$A$15:$A$121</c:f>
              <c:numCache>
                <c:formatCode>General</c:formatCode>
                <c:ptCount val="10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ladja!$C$15:$C$121</c:f>
              <c:numCache>
                <c:formatCode>General</c:formatCode>
                <c:ptCount val="107"/>
                <c:pt idx="0">
                  <c:v>17</c:v>
                </c:pt>
                <c:pt idx="1">
                  <c:v>34.184562027050987</c:v>
                </c:pt>
                <c:pt idx="2">
                  <c:v>68.585181933274328</c:v>
                </c:pt>
                <c:pt idx="3">
                  <c:v>136.98523379079239</c:v>
                </c:pt>
                <c:pt idx="4">
                  <c:v>271.17672223044622</c:v>
                </c:pt>
                <c:pt idx="5">
                  <c:v>527.65168016788823</c:v>
                </c:pt>
                <c:pt idx="6">
                  <c:v>994.23262333548121</c:v>
                </c:pt>
                <c:pt idx="7">
                  <c:v>1771.4898438249577</c:v>
                </c:pt>
                <c:pt idx="8">
                  <c:v>2894.1327255677343</c:v>
                </c:pt>
                <c:pt idx="9">
                  <c:v>4221.6117933426276</c:v>
                </c:pt>
                <c:pt idx="10">
                  <c:v>5465.5156223833483</c:v>
                </c:pt>
                <c:pt idx="11">
                  <c:v>6401.4194474779279</c:v>
                </c:pt>
                <c:pt idx="12">
                  <c:v>6995.8288722229445</c:v>
                </c:pt>
                <c:pt idx="13">
                  <c:v>7333.7227447488021</c:v>
                </c:pt>
                <c:pt idx="14">
                  <c:v>7513.7950441830144</c:v>
                </c:pt>
                <c:pt idx="15">
                  <c:v>7606.4677575486594</c:v>
                </c:pt>
                <c:pt idx="16">
                  <c:v>7653.3046380829901</c:v>
                </c:pt>
                <c:pt idx="17">
                  <c:v>7676.7593057986041</c:v>
                </c:pt>
                <c:pt idx="18">
                  <c:v>7688.450679536465</c:v>
                </c:pt>
                <c:pt idx="19">
                  <c:v>7694.2650297689261</c:v>
                </c:pt>
                <c:pt idx="20">
                  <c:v>7697.1533072839029</c:v>
                </c:pt>
              </c:numCache>
            </c:numRef>
          </c:yVal>
        </c:ser>
        <c:axId val="98775424"/>
        <c:axId val="98777344"/>
      </c:scatterChart>
      <c:valAx>
        <c:axId val="98775424"/>
        <c:scaling>
          <c:orientation val="minMax"/>
          <c:max val="20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 sz="1400" b="0"/>
                  <a:t>Čas [dan] (0-ti dan je 3. dan potovanja)</a:t>
                </a:r>
              </a:p>
            </c:rich>
          </c:tx>
          <c:layout>
            <c:manualLayout>
              <c:xMode val="edge"/>
              <c:yMode val="edge"/>
              <c:x val="0.28132311507806124"/>
              <c:y val="0.9402200647249187"/>
            </c:manualLayout>
          </c:layout>
        </c:title>
        <c:numFmt formatCode="General" sourceLinked="1"/>
        <c:tickLblPos val="nextTo"/>
        <c:crossAx val="98777344"/>
        <c:crosses val="autoZero"/>
        <c:crossBetween val="midCat"/>
      </c:valAx>
      <c:valAx>
        <c:axId val="98777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 sz="1400" b="0"/>
                  <a:t>Število obolelih N</a:t>
                </a:r>
              </a:p>
            </c:rich>
          </c:tx>
          <c:layout>
            <c:manualLayout>
              <c:xMode val="edge"/>
              <c:yMode val="edge"/>
              <c:x val="1.8397241246346709E-2"/>
              <c:y val="0.34071238182605851"/>
            </c:manualLayout>
          </c:layout>
        </c:title>
        <c:numFmt formatCode="0" sourceLinked="0"/>
        <c:tickLblPos val="nextTo"/>
        <c:crossAx val="98775424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sl-SI"/>
          </a:p>
        </c:txPr>
      </c:legendEntry>
      <c:legendEntry>
        <c:idx val="1"/>
        <c:txPr>
          <a:bodyPr/>
          <a:lstStyle/>
          <a:p>
            <a:pPr>
              <a:defRPr sz="1200" baseline="0"/>
            </a:pPr>
            <a:endParaRPr lang="sl-SI"/>
          </a:p>
        </c:txPr>
      </c:legendEntry>
      <c:layout>
        <c:manualLayout>
          <c:xMode val="edge"/>
          <c:yMode val="edge"/>
          <c:x val="0.50296846450120258"/>
          <c:y val="0.75107795020768064"/>
          <c:w val="0.41530337088498354"/>
          <c:h val="0.12436358076599655"/>
        </c:manualLayout>
      </c:layout>
      <c:spPr>
        <a:solidFill>
          <a:schemeClr val="bg1"/>
        </a:solidFill>
        <a:ln w="6350">
          <a:solidFill>
            <a:schemeClr val="tx1"/>
          </a:solidFill>
        </a:ln>
      </c:sp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l-SI"/>
  <c:chart>
    <c:plotArea>
      <c:layout>
        <c:manualLayout>
          <c:layoutTarget val="inner"/>
          <c:xMode val="edge"/>
          <c:yMode val="edge"/>
          <c:x val="0.17660720623611531"/>
          <c:y val="3.334089995507318E-2"/>
          <c:w val="0.74954320192446733"/>
          <c:h val="0.85777193384807815"/>
        </c:manualLayout>
      </c:layout>
      <c:scatterChart>
        <c:scatterStyle val="lineMarker"/>
        <c:ser>
          <c:idx val="2"/>
          <c:order val="0"/>
          <c:tx>
            <c:v>Logistična rast, brez posredovanja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populacija!$B$13:$B$114</c:f>
              <c:numCache>
                <c:formatCode>General</c:formatCode>
                <c:ptCount val="10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populacija!$C$13:$C$114</c:f>
              <c:numCache>
                <c:formatCode>General</c:formatCode>
                <c:ptCount val="102"/>
                <c:pt idx="0">
                  <c:v>120000</c:v>
                </c:pt>
                <c:pt idx="1">
                  <c:v>134400</c:v>
                </c:pt>
                <c:pt idx="2">
                  <c:v>148067.79661016949</c:v>
                </c:pt>
                <c:pt idx="3">
                  <c:v>160633.66336633664</c:v>
                </c:pt>
                <c:pt idx="4">
                  <c:v>171852.40367826796</c:v>
                </c:pt>
                <c:pt idx="5">
                  <c:v>181609.07619957798</c:v>
                </c:pt>
                <c:pt idx="6">
                  <c:v>189902.49178196772</c:v>
                </c:pt>
                <c:pt idx="7">
                  <c:v>196816.23831712612</c:v>
                </c:pt>
                <c:pt idx="8">
                  <c:v>202486.93535834528</c:v>
                </c:pt>
                <c:pt idx="9">
                  <c:v>207076.40804238812</c:v>
                </c:pt>
                <c:pt idx="10">
                  <c:v>210750.85321183415</c:v>
                </c:pt>
                <c:pt idx="11">
                  <c:v>213667.31226126658</c:v>
                </c:pt>
                <c:pt idx="12">
                  <c:v>215966.25998780099</c:v>
                </c:pt>
                <c:pt idx="13">
                  <c:v>217768.62591162082</c:v>
                </c:pt>
                <c:pt idx="14">
                  <c:v>219175.66460380709</c:v>
                </c:pt>
                <c:pt idx="15">
                  <c:v>220270.4363719293</c:v>
                </c:pt>
                <c:pt idx="16">
                  <c:v>221120.03931430311</c:v>
                </c:pt>
                <c:pt idx="17">
                  <c:v>221778.05312675721</c:v>
                </c:pt>
                <c:pt idx="18">
                  <c:v>222286.88862518815</c:v>
                </c:pt>
                <c:pt idx="19">
                  <c:v>222679.89218588063</c:v>
                </c:pt>
                <c:pt idx="20">
                  <c:v>222983.14953284003</c:v>
                </c:pt>
              </c:numCache>
            </c:numRef>
          </c:yVal>
        </c:ser>
        <c:ser>
          <c:idx val="1"/>
          <c:order val="1"/>
          <c:tx>
            <c:v>Logistična rast, upočasnjena</c:v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populacija!$B$13:$B$70</c:f>
              <c:numCache>
                <c:formatCode>General</c:formatCode>
                <c:ptCount val="5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populacija!$D$13:$D$70</c:f>
              <c:numCache>
                <c:formatCode>General</c:formatCode>
                <c:ptCount val="58"/>
                <c:pt idx="0">
                  <c:v>120000</c:v>
                </c:pt>
                <c:pt idx="1">
                  <c:v>132263.339441672</c:v>
                </c:pt>
                <c:pt idx="2">
                  <c:v>144044.12949370401</c:v>
                </c:pt>
                <c:pt idx="3">
                  <c:v>155100.14080636099</c:v>
                </c:pt>
                <c:pt idx="4">
                  <c:v>165250.88926830346</c:v>
                </c:pt>
                <c:pt idx="5">
                  <c:v>174384.55782953312</c:v>
                </c:pt>
                <c:pt idx="6">
                  <c:v>182455.21838346458</c:v>
                </c:pt>
                <c:pt idx="7">
                  <c:v>189472.99813481877</c:v>
                </c:pt>
                <c:pt idx="8">
                  <c:v>195490.56030670629</c:v>
                </c:pt>
                <c:pt idx="9">
                  <c:v>200588.93296651723</c:v>
                </c:pt>
                <c:pt idx="10">
                  <c:v>204864.80289014077</c:v>
                </c:pt>
                <c:pt idx="11">
                  <c:v>208420.37124059544</c:v>
                </c:pt>
                <c:pt idx="12">
                  <c:v>211356.04440990995</c:v>
                </c:pt>
                <c:pt idx="13">
                  <c:v>213765.71086284998</c:v>
                </c:pt>
                <c:pt idx="14">
                  <c:v>215734.10661602195</c:v>
                </c:pt>
                <c:pt idx="15">
                  <c:v>217335.71682930054</c:v>
                </c:pt>
                <c:pt idx="16">
                  <c:v>218634.71484932484</c:v>
                </c:pt>
                <c:pt idx="17">
                  <c:v>219685.53938772189</c:v>
                </c:pt>
                <c:pt idx="18">
                  <c:v>220533.81626271352</c:v>
                </c:pt>
                <c:pt idx="19">
                  <c:v>221217.42379146069</c:v>
                </c:pt>
                <c:pt idx="20">
                  <c:v>221767.57369213246</c:v>
                </c:pt>
              </c:numCache>
            </c:numRef>
          </c:yVal>
        </c:ser>
        <c:axId val="98828288"/>
        <c:axId val="98830208"/>
      </c:scatterChart>
      <c:valAx>
        <c:axId val="98828288"/>
        <c:scaling>
          <c:orientation val="minMax"/>
          <c:max val="20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 sz="1400" b="0"/>
                  <a:t>Čas [generacija]</a:t>
                </a:r>
              </a:p>
            </c:rich>
          </c:tx>
          <c:layout>
            <c:manualLayout>
              <c:xMode val="edge"/>
              <c:yMode val="edge"/>
              <c:x val="0.44159022693114924"/>
              <c:y val="0.94022006472491859"/>
            </c:manualLayout>
          </c:layout>
        </c:title>
        <c:numFmt formatCode="General" sourceLinked="1"/>
        <c:tickLblPos val="nextTo"/>
        <c:crossAx val="98830208"/>
        <c:crosses val="autoZero"/>
        <c:crossBetween val="midCat"/>
        <c:majorUnit val="1"/>
      </c:valAx>
      <c:valAx>
        <c:axId val="98830208"/>
        <c:scaling>
          <c:orientation val="minMax"/>
          <c:max val="230000"/>
          <c:min val="12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 sz="1400" b="0"/>
                  <a:t>Število ljudi N</a:t>
                </a:r>
              </a:p>
            </c:rich>
          </c:tx>
          <c:layout>
            <c:manualLayout>
              <c:xMode val="edge"/>
              <c:yMode val="edge"/>
              <c:x val="1.8397241246346709E-2"/>
              <c:y val="0.34071238182605851"/>
            </c:manualLayout>
          </c:layout>
        </c:title>
        <c:numFmt formatCode="0" sourceLinked="0"/>
        <c:tickLblPos val="nextTo"/>
        <c:crossAx val="98828288"/>
        <c:crosses val="autoZero"/>
        <c:crossBetween val="midCat"/>
        <c:majorUnit val="10000"/>
      </c:valAx>
    </c:plotArea>
    <c:legend>
      <c:legendPos val="r"/>
      <c:legendEntry>
        <c:idx val="0"/>
        <c:txPr>
          <a:bodyPr/>
          <a:lstStyle/>
          <a:p>
            <a:pPr>
              <a:defRPr sz="1200" baseline="0"/>
            </a:pPr>
            <a:endParaRPr lang="sl-SI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sl-SI"/>
          </a:p>
        </c:txPr>
      </c:legendEntry>
      <c:layout>
        <c:manualLayout>
          <c:xMode val="edge"/>
          <c:yMode val="edge"/>
          <c:x val="0.46290168653793068"/>
          <c:y val="0.54913620263486485"/>
          <c:w val="0.45826386059004731"/>
          <c:h val="0.1683581785286547"/>
        </c:manualLayout>
      </c:layout>
      <c:spPr>
        <a:solidFill>
          <a:schemeClr val="bg1"/>
        </a:solidFill>
        <a:ln w="6350">
          <a:solidFill>
            <a:schemeClr val="tx1"/>
          </a:solidFill>
        </a:ln>
      </c:sp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l-SI"/>
  <c:chart>
    <c:plotArea>
      <c:layout>
        <c:manualLayout>
          <c:layoutTarget val="inner"/>
          <c:xMode val="edge"/>
          <c:yMode val="edge"/>
          <c:x val="0.14099229249098488"/>
          <c:y val="3.334089995507318E-2"/>
          <c:w val="0.78515811566959892"/>
          <c:h val="0.85777193384807815"/>
        </c:manualLayout>
      </c:layout>
      <c:scatterChart>
        <c:scatterStyle val="lineMarker"/>
        <c:ser>
          <c:idx val="0"/>
          <c:order val="0"/>
          <c:tx>
            <c:v>Eksponentna rast</c:v>
          </c:tx>
          <c:spPr>
            <a:ln w="28575">
              <a:noFill/>
            </a:ln>
          </c:spPr>
          <c:marker>
            <c:symbol val="circle"/>
            <c:size val="8"/>
            <c:spPr>
              <a:noFill/>
              <a:ln w="19050">
                <a:solidFill>
                  <a:srgbClr val="C00000"/>
                </a:solidFill>
              </a:ln>
            </c:spPr>
          </c:marker>
          <c:xVal>
            <c:numRef>
              <c:f>piramidSheme!$A$13:$A$27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piramidSheme!$C$13:$C$27</c:f>
              <c:numCache>
                <c:formatCode>0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13</c:v>
                </c:pt>
                <c:pt idx="3">
                  <c:v>40</c:v>
                </c:pt>
                <c:pt idx="4">
                  <c:v>121</c:v>
                </c:pt>
                <c:pt idx="5">
                  <c:v>364</c:v>
                </c:pt>
                <c:pt idx="6">
                  <c:v>1093</c:v>
                </c:pt>
                <c:pt idx="7">
                  <c:v>3280</c:v>
                </c:pt>
                <c:pt idx="8">
                  <c:v>9841</c:v>
                </c:pt>
                <c:pt idx="9">
                  <c:v>29524</c:v>
                </c:pt>
                <c:pt idx="10">
                  <c:v>88573</c:v>
                </c:pt>
                <c:pt idx="11">
                  <c:v>265720</c:v>
                </c:pt>
                <c:pt idx="12">
                  <c:v>797161</c:v>
                </c:pt>
                <c:pt idx="13">
                  <c:v>2391484</c:v>
                </c:pt>
              </c:numCache>
            </c:numRef>
          </c:yVal>
        </c:ser>
        <c:ser>
          <c:idx val="1"/>
          <c:order val="1"/>
          <c:tx>
            <c:v>Logistična rast</c:v>
          </c:tx>
          <c:spPr>
            <a:ln w="28575">
              <a:noFill/>
            </a:ln>
          </c:spPr>
          <c:marker>
            <c:symbol val="circle"/>
            <c:size val="9"/>
          </c:marker>
          <c:xVal>
            <c:numRef>
              <c:f>piramidSheme!$A$13:$A$31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xVal>
          <c:yVal>
            <c:numRef>
              <c:f>piramidSheme!$E$13:$E$31</c:f>
              <c:numCache>
                <c:formatCode>0.00</c:formatCode>
                <c:ptCount val="19"/>
                <c:pt idx="5">
                  <c:v>364</c:v>
                </c:pt>
                <c:pt idx="6">
                  <c:v>1057.3055356423843</c:v>
                </c:pt>
                <c:pt idx="7">
                  <c:v>2882.1286489375739</c:v>
                </c:pt>
                <c:pt idx="8">
                  <c:v>6761.2085571160069</c:v>
                </c:pt>
                <c:pt idx="9">
                  <c:v>12235.347094664174</c:v>
                </c:pt>
                <c:pt idx="10">
                  <c:v>16740.98924050013</c:v>
                </c:pt>
                <c:pt idx="11">
                  <c:v>19076.140642471502</c:v>
                </c:pt>
                <c:pt idx="12">
                  <c:v>20003.670156528151</c:v>
                </c:pt>
                <c:pt idx="13">
                  <c:v>20332.300659677192</c:v>
                </c:pt>
                <c:pt idx="14">
                  <c:v>20443.947663811574</c:v>
                </c:pt>
                <c:pt idx="15">
                  <c:v>20481.333138474743</c:v>
                </c:pt>
                <c:pt idx="16">
                  <c:v>20493.791030675529</c:v>
                </c:pt>
                <c:pt idx="17">
                  <c:v>20497.935611354053</c:v>
                </c:pt>
                <c:pt idx="18">
                  <c:v>20499.313714559376</c:v>
                </c:pt>
              </c:numCache>
            </c:numRef>
          </c:yVal>
        </c:ser>
        <c:axId val="98917760"/>
        <c:axId val="98924032"/>
      </c:scatterChart>
      <c:valAx>
        <c:axId val="98917760"/>
        <c:scaling>
          <c:orientation val="minMax"/>
          <c:max val="20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 sz="1400" b="0"/>
                  <a:t>Nivo v piramidi</a:t>
                </a:r>
              </a:p>
            </c:rich>
          </c:tx>
          <c:layout>
            <c:manualLayout>
              <c:xMode val="edge"/>
              <c:yMode val="edge"/>
              <c:x val="0.44159022693114924"/>
              <c:y val="0.94022006472491859"/>
            </c:manualLayout>
          </c:layout>
        </c:title>
        <c:numFmt formatCode="General" sourceLinked="1"/>
        <c:tickLblPos val="nextTo"/>
        <c:crossAx val="98924032"/>
        <c:crosses val="autoZero"/>
        <c:crossBetween val="midCat"/>
      </c:valAx>
      <c:valAx>
        <c:axId val="98924032"/>
        <c:scaling>
          <c:orientation val="minMax"/>
          <c:max val="4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 sz="1400" b="0"/>
                  <a:t>Število igralcev v piramidi N</a:t>
                </a:r>
              </a:p>
            </c:rich>
          </c:tx>
          <c:layout>
            <c:manualLayout>
              <c:xMode val="edge"/>
              <c:yMode val="edge"/>
              <c:x val="1.8397241246346709E-2"/>
              <c:y val="0.34071238182605851"/>
            </c:manualLayout>
          </c:layout>
        </c:title>
        <c:numFmt formatCode="0" sourceLinked="0"/>
        <c:tickLblPos val="nextTo"/>
        <c:crossAx val="98917760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200" baseline="0"/>
            </a:pPr>
            <a:endParaRPr lang="sl-SI"/>
          </a:p>
        </c:txPr>
      </c:legendEntry>
      <c:legendEntry>
        <c:idx val="1"/>
        <c:txPr>
          <a:bodyPr/>
          <a:lstStyle/>
          <a:p>
            <a:pPr>
              <a:defRPr sz="1200" baseline="0"/>
            </a:pPr>
            <a:endParaRPr lang="sl-SI"/>
          </a:p>
        </c:txPr>
      </c:legendEntry>
      <c:layout>
        <c:manualLayout>
          <c:xMode val="edge"/>
          <c:yMode val="edge"/>
          <c:x val="0.58755388464588842"/>
          <c:y val="0.68546108207062351"/>
          <c:w val="0.32513086114653045"/>
          <c:h val="0.18126646790510412"/>
        </c:manualLayout>
      </c:layout>
      <c:spPr>
        <a:solidFill>
          <a:schemeClr val="bg1"/>
        </a:solidFill>
        <a:ln w="6350">
          <a:solidFill>
            <a:schemeClr val="tx1"/>
          </a:solidFill>
        </a:ln>
      </c:spPr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l-SI"/>
  <c:chart>
    <c:plotArea>
      <c:layout>
        <c:manualLayout>
          <c:layoutTarget val="inner"/>
          <c:xMode val="edge"/>
          <c:yMode val="edge"/>
          <c:x val="0.10841323344114059"/>
          <c:y val="3.0272718977612492E-2"/>
          <c:w val="0.76326587426138515"/>
          <c:h val="0.85779366536238233"/>
        </c:manualLayout>
      </c:layout>
      <c:scatterChart>
        <c:scatterStyle val="lineMarker"/>
        <c:ser>
          <c:idx val="2"/>
          <c:order val="0"/>
          <c:tx>
            <c:v>Rast ob onesnaženju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bakterije!$A$15:$A$165</c:f>
              <c:numCache>
                <c:formatCode>General</c:formatCode>
                <c:ptCount val="1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</c:numCache>
            </c:numRef>
          </c:xVal>
          <c:yVal>
            <c:numRef>
              <c:f>bakterije!$B$15:$B$165</c:f>
              <c:numCache>
                <c:formatCode>0.000000</c:formatCode>
                <c:ptCount val="151"/>
                <c:pt idx="0">
                  <c:v>0.50000000000000433</c:v>
                </c:pt>
                <c:pt idx="1">
                  <c:v>0.56090756620056703</c:v>
                </c:pt>
                <c:pt idx="2">
                  <c:v>0.62916393409863847</c:v>
                </c:pt>
                <c:pt idx="3">
                  <c:v>0.70563746723653231</c:v>
                </c:pt>
                <c:pt idx="4">
                  <c:v>0.79129439274862767</c:v>
                </c:pt>
                <c:pt idx="5">
                  <c:v>0.88720859173044653</c:v>
                </c:pt>
                <c:pt idx="6">
                  <c:v>0.99457203720930432</c:v>
                </c:pt>
                <c:pt idx="7">
                  <c:v>1.1147058253716138</c:v>
                </c:pt>
                <c:pt idx="8">
                  <c:v>1.2490717084375378</c:v>
                </c:pt>
                <c:pt idx="9">
                  <c:v>1.3992839894494165</c:v>
                </c:pt>
                <c:pt idx="10">
                  <c:v>1.567121577928867</c:v>
                </c:pt>
                <c:pt idx="11">
                  <c:v>1.7545399282213485</c:v>
                </c:pt>
                <c:pt idx="12">
                  <c:v>1.9636824864743339</c:v>
                </c:pt>
                <c:pt idx="13">
                  <c:v>2.1968911544815226</c:v>
                </c:pt>
                <c:pt idx="14">
                  <c:v>2.4567151359252088</c:v>
                </c:pt>
                <c:pt idx="15">
                  <c:v>2.7459173599227062</c:v>
                </c:pt>
                <c:pt idx="16">
                  <c:v>3.0674774758805006</c:v>
                </c:pt>
                <c:pt idx="17">
                  <c:v>3.4245901812758528</c:v>
                </c:pt>
                <c:pt idx="18">
                  <c:v>3.8206573808439224</c:v>
                </c:pt>
                <c:pt idx="19">
                  <c:v>4.259272385460525</c:v>
                </c:pt>
                <c:pt idx="20">
                  <c:v>4.7441940498608668</c:v>
                </c:pt>
                <c:pt idx="21">
                  <c:v>5.2793084344157988</c:v>
                </c:pt>
                <c:pt idx="22">
                  <c:v>5.8685752798816164</c:v>
                </c:pt>
                <c:pt idx="23">
                  <c:v>6.5159563382645622</c:v>
                </c:pt>
                <c:pt idx="24">
                  <c:v>7.2253224535729226</c:v>
                </c:pt>
                <c:pt idx="25">
                  <c:v>8.0003362942550744</c:v>
                </c:pt>
                <c:pt idx="26">
                  <c:v>8.8443078819440633</c:v>
                </c:pt>
                <c:pt idx="27">
                  <c:v>9.7600206321785734</c:v>
                </c:pt>
                <c:pt idx="28">
                  <c:v>10.749526628256914</c:v>
                </c:pt>
                <c:pt idx="29">
                  <c:v>11.8139114007489</c:v>
                </c:pt>
                <c:pt idx="30">
                  <c:v>12.953030685675778</c:v>
                </c:pt>
                <c:pt idx="31">
                  <c:v>14.165224558223128</c:v>
                </c:pt>
                <c:pt idx="32">
                  <c:v>15.447018002465704</c:v>
                </c:pt>
                <c:pt idx="33">
                  <c:v>16.792821303208466</c:v>
                </c:pt>
                <c:pt idx="34">
                  <c:v>18.194648421265789</c:v>
                </c:pt>
                <c:pt idx="35">
                  <c:v>19.641876353062134</c:v>
                </c:pt>
                <c:pt idx="36">
                  <c:v>21.121072796243205</c:v>
                </c:pt>
                <c:pt idx="37">
                  <c:v>22.615922466870881</c:v>
                </c:pt>
                <c:pt idx="38">
                  <c:v>24.107283214734455</c:v>
                </c:pt>
                <c:pt idx="39">
                  <c:v>25.573400693667583</c:v>
                </c:pt>
                <c:pt idx="40">
                  <c:v>26.990303925076038</c:v>
                </c:pt>
                <c:pt idx="41">
                  <c:v>28.332393161024658</c:v>
                </c:pt>
                <c:pt idx="42">
                  <c:v>29.573216123927711</c:v>
                </c:pt>
                <c:pt idx="43">
                  <c:v>30.68640989643043</c:v>
                </c:pt>
                <c:pt idx="44">
                  <c:v>31.64676528273321</c:v>
                </c:pt>
                <c:pt idx="45">
                  <c:v>32.431350996062768</c:v>
                </c:pt>
                <c:pt idx="46">
                  <c:v>33.020619666825468</c:v>
                </c:pt>
                <c:pt idx="47">
                  <c:v>33.399409479384659</c:v>
                </c:pt>
                <c:pt idx="48">
                  <c:v>33.557756581770327</c:v>
                </c:pt>
                <c:pt idx="49">
                  <c:v>33.491445272247276</c:v>
                </c:pt>
                <c:pt idx="50">
                  <c:v>33.202244589259813</c:v>
                </c:pt>
                <c:pt idx="51">
                  <c:v>32.697808757895274</c:v>
                </c:pt>
                <c:pt idx="52">
                  <c:v>31.991251012875555</c:v>
                </c:pt>
                <c:pt idx="53">
                  <c:v>31.100431011208475</c:v>
                </c:pt>
                <c:pt idx="54">
                  <c:v>30.047021029982488</c:v>
                </c:pt>
                <c:pt idx="55">
                  <c:v>28.855432209598888</c:v>
                </c:pt>
                <c:pt idx="56">
                  <c:v>27.551687731515631</c:v>
                </c:pt>
                <c:pt idx="57">
                  <c:v>26.162325321260393</c:v>
                </c:pt>
                <c:pt idx="58">
                  <c:v>24.713398705782485</c:v>
                </c:pt>
                <c:pt idx="59">
                  <c:v>23.229629484378691</c:v>
                </c:pt>
                <c:pt idx="60">
                  <c:v>21.733740468384493</c:v>
                </c:pt>
                <c:pt idx="61">
                  <c:v>20.245981793224342</c:v>
                </c:pt>
                <c:pt idx="62">
                  <c:v>18.783844188595555</c:v>
                </c:pt>
                <c:pt idx="63">
                  <c:v>17.361940999747855</c:v>
                </c:pt>
                <c:pt idx="64">
                  <c:v>15.992032311700923</c:v>
                </c:pt>
                <c:pt idx="65">
                  <c:v>14.683160571764862</c:v>
                </c:pt>
                <c:pt idx="66">
                  <c:v>13.441866711438772</c:v>
                </c:pt>
                <c:pt idx="67">
                  <c:v>12.272457997799288</c:v>
                </c:pt>
                <c:pt idx="68">
                  <c:v>11.17730273721104</c:v>
                </c:pt>
                <c:pt idx="69">
                  <c:v>10.157131662950356</c:v>
                </c:pt>
                <c:pt idx="70">
                  <c:v>9.2113306974859963</c:v>
                </c:pt>
                <c:pt idx="71">
                  <c:v>8.3382143250649072</c:v>
                </c:pt>
                <c:pt idx="72">
                  <c:v>7.5352727617121618</c:v>
                </c:pt>
                <c:pt idx="73">
                  <c:v>6.7993893397142458</c:v>
                </c:pt>
                <c:pt idx="74">
                  <c:v>6.1270270146006949</c:v>
                </c:pt>
                <c:pt idx="75">
                  <c:v>5.5143847090279863</c:v>
                </c:pt>
                <c:pt idx="76">
                  <c:v>4.9575254241091198</c:v>
                </c:pt>
                <c:pt idx="77">
                  <c:v>4.452478784714109</c:v>
                </c:pt>
                <c:pt idx="78">
                  <c:v>3.9953210506595855</c:v>
                </c:pt>
                <c:pt idx="79">
                  <c:v>3.5822357197893968</c:v>
                </c:pt>
                <c:pt idx="80">
                  <c:v>3.2095577558824426</c:v>
                </c:pt>
                <c:pt idx="81">
                  <c:v>2.8738042617501338</c:v>
                </c:pt>
                <c:pt idx="82">
                  <c:v>2.5716941376541036</c:v>
                </c:pt>
                <c:pt idx="83">
                  <c:v>2.3001589552326962</c:v>
                </c:pt>
                <c:pt idx="84">
                  <c:v>2.0563469638852396</c:v>
                </c:pt>
                <c:pt idx="85">
                  <c:v>1.8376218473100854</c:v>
                </c:pt>
                <c:pt idx="86">
                  <c:v>1.6415575729874021</c:v>
                </c:pt>
                <c:pt idx="87">
                  <c:v>1.4659304321595121</c:v>
                </c:pt>
                <c:pt idx="88">
                  <c:v>1.3087091540947966</c:v>
                </c:pt>
                <c:pt idx="89">
                  <c:v>1.168043795602806</c:v>
                </c:pt>
                <c:pt idx="90">
                  <c:v>1.0422539529385628</c:v>
                </c:pt>
                <c:pt idx="91">
                  <c:v>0.92981671564080826</c:v>
                </c:pt>
                <c:pt idx="92">
                  <c:v>0.82935467739421664</c:v>
                </c:pt>
                <c:pt idx="93">
                  <c:v>0.73962423454520287</c:v>
                </c:pt>
                <c:pt idx="94">
                  <c:v>0.6595043354304263</c:v>
                </c:pt>
                <c:pt idx="95">
                  <c:v>0.58798579043990051</c:v>
                </c:pt>
                <c:pt idx="96">
                  <c:v>0.52416121127630166</c:v>
                </c:pt>
                <c:pt idx="97">
                  <c:v>0.46721561604735501</c:v>
                </c:pt>
                <c:pt idx="98">
                  <c:v>0.41641771280587697</c:v>
                </c:pt>
                <c:pt idx="99">
                  <c:v>0.37111185638472599</c:v>
                </c:pt>
                <c:pt idx="100">
                  <c:v>0.33071066057171111</c:v>
                </c:pt>
                <c:pt idx="101">
                  <c:v>0.29468823876870159</c:v>
                </c:pt>
                <c:pt idx="102">
                  <c:v>0.26257404041065086</c:v>
                </c:pt>
                <c:pt idx="103">
                  <c:v>0.23394724688046342</c:v>
                </c:pt>
                <c:pt idx="104">
                  <c:v>0.20843168887955552</c:v>
                </c:pt>
                <c:pt idx="105">
                  <c:v>0.18569124675155854</c:v>
                </c:pt>
                <c:pt idx="106">
                  <c:v>0.16542569575244387</c:v>
                </c:pt>
                <c:pt idx="107">
                  <c:v>0.14736695943587705</c:v>
                </c:pt>
                <c:pt idx="108">
                  <c:v>0.1312757359617667</c:v>
                </c:pt>
                <c:pt idx="109">
                  <c:v>0.11693846407266334</c:v>
                </c:pt>
                <c:pt idx="110">
                  <c:v>0.10416459759079878</c:v>
                </c:pt>
                <c:pt idx="111">
                  <c:v>9.2784159473724051E-2</c:v>
                </c:pt>
                <c:pt idx="112">
                  <c:v>8.2645548659181181E-2</c:v>
                </c:pt>
                <c:pt idx="113">
                  <c:v>7.3613575080061625E-2</c:v>
                </c:pt>
                <c:pt idx="114">
                  <c:v>6.5567700303145751E-2</c:v>
                </c:pt>
                <c:pt idx="115">
                  <c:v>5.8400463217519329E-2</c:v>
                </c:pt>
                <c:pt idx="116">
                  <c:v>5.2016072055701523E-2</c:v>
                </c:pt>
                <c:pt idx="117">
                  <c:v>4.6329145764801113E-2</c:v>
                </c:pt>
                <c:pt idx="118">
                  <c:v>4.1263589353610262E-2</c:v>
                </c:pt>
                <c:pt idx="119">
                  <c:v>3.6751589325172272E-2</c:v>
                </c:pt>
                <c:pt idx="120">
                  <c:v>3.2732716666312979E-2</c:v>
                </c:pt>
                <c:pt idx="121">
                  <c:v>2.915312611091371E-2</c:v>
                </c:pt>
                <c:pt idx="122">
                  <c:v>2.5964841528496454E-2</c:v>
                </c:pt>
                <c:pt idx="123">
                  <c:v>2.3125118320802364E-2</c:v>
                </c:pt>
                <c:pt idx="124">
                  <c:v>2.059587464362311E-2</c:v>
                </c:pt>
                <c:pt idx="125">
                  <c:v>1.83431841164227E-2</c:v>
                </c:pt>
                <c:pt idx="126">
                  <c:v>1.6336823445364919E-2</c:v>
                </c:pt>
                <c:pt idx="127">
                  <c:v>1.4549869073131693E-2</c:v>
                </c:pt>
                <c:pt idx="128">
                  <c:v>1.2958337587931718E-2</c:v>
                </c:pt>
                <c:pt idx="129">
                  <c:v>1.1540865180546115E-2</c:v>
                </c:pt>
                <c:pt idx="130">
                  <c:v>1.0278421937921974E-2</c:v>
                </c:pt>
                <c:pt idx="131">
                  <c:v>9.1540572100742325E-3</c:v>
                </c:pt>
                <c:pt idx="132">
                  <c:v>8.1526726888466322E-3</c:v>
                </c:pt>
                <c:pt idx="133">
                  <c:v>7.2608201969643184E-3</c:v>
                </c:pt>
                <c:pt idx="134">
                  <c:v>6.466521507945318E-3</c:v>
                </c:pt>
                <c:pt idx="135">
                  <c:v>5.7591078056224362E-3</c:v>
                </c:pt>
                <c:pt idx="136">
                  <c:v>5.1290766497051367E-3</c:v>
                </c:pt>
                <c:pt idx="137">
                  <c:v>4.5679645441124139E-3</c:v>
                </c:pt>
                <c:pt idx="138">
                  <c:v>4.0682334105575134E-3</c:v>
                </c:pt>
                <c:pt idx="139">
                  <c:v>3.6231694536171428E-3</c:v>
                </c:pt>
                <c:pt idx="140">
                  <c:v>3.2267930675727858E-3</c:v>
                </c:pt>
                <c:pt idx="141">
                  <c:v>2.8737785817399457E-3</c:v>
                </c:pt>
                <c:pt idx="142">
                  <c:v>2.5593827716660104E-3</c:v>
                </c:pt>
                <c:pt idx="143">
                  <c:v>2.279381180148705E-3</c:v>
                </c:pt>
                <c:pt idx="144">
                  <c:v>2.0300113960066649E-3</c:v>
                </c:pt>
                <c:pt idx="145">
                  <c:v>1.8079225312645512E-3</c:v>
                </c:pt>
                <c:pt idx="146">
                  <c:v>1.6101302201022305E-3</c:v>
                </c:pt>
                <c:pt idx="147">
                  <c:v>1.433976536638527E-3</c:v>
                </c:pt>
                <c:pt idx="148">
                  <c:v>1.277094294339362E-3</c:v>
                </c:pt>
                <c:pt idx="149">
                  <c:v>1.1373752484198742E-3</c:v>
                </c:pt>
                <c:pt idx="150">
                  <c:v>1.0129417748211162E-3</c:v>
                </c:pt>
              </c:numCache>
            </c:numRef>
          </c:yVal>
        </c:ser>
        <c:axId val="61912192"/>
        <c:axId val="61914112"/>
      </c:scatterChart>
      <c:scatterChart>
        <c:scatterStyle val="lineMarker"/>
        <c:ser>
          <c:idx val="3"/>
          <c:order val="1"/>
          <c:tx>
            <c:v>Onesnaženje</c:v>
          </c:tx>
          <c:marker>
            <c:symbol val="none"/>
          </c:marker>
          <c:xVal>
            <c:numRef>
              <c:f>bakterije!$A$15:$A$165</c:f>
              <c:numCache>
                <c:formatCode>General</c:formatCode>
                <c:ptCount val="1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</c:numCache>
            </c:numRef>
          </c:xVal>
          <c:yVal>
            <c:numRef>
              <c:f>bakterije!$C$15:$C$165</c:f>
              <c:numCache>
                <c:formatCode>General</c:formatCode>
                <c:ptCount val="151"/>
                <c:pt idx="0">
                  <c:v>6.3837823915946493E-15</c:v>
                </c:pt>
                <c:pt idx="1">
                  <c:v>5.2987515624937635E-2</c:v>
                </c:pt>
                <c:pt idx="2">
                  <c:v>0.112426374779207</c:v>
                </c:pt>
                <c:pt idx="3">
                  <c:v>0.17909409930485923</c:v>
                </c:pt>
                <c:pt idx="4">
                  <c:v>0.25385986177636738</c:v>
                </c:pt>
                <c:pt idx="5">
                  <c:v>0.33769475583620667</c:v>
                </c:pt>
                <c:pt idx="6">
                  <c:v>0.43168307826952435</c:v>
                </c:pt>
                <c:pt idx="7">
                  <c:v>0.53703468513213637</c:v>
                </c:pt>
                <c:pt idx="8">
                  <c:v>0.65509847702921853</c:v>
                </c:pt>
                <c:pt idx="9">
                  <c:v>0.78737705717483741</c:v>
                </c:pt>
                <c:pt idx="10">
                  <c:v>0.93554258894447229</c:v>
                </c:pt>
                <c:pt idx="11">
                  <c:v>1.1014538558140941</c:v>
                </c:pt>
                <c:pt idx="12">
                  <c:v>1.2871744941373138</c:v>
                </c:pt>
                <c:pt idx="13">
                  <c:v>1.4949923261156235</c:v>
                </c:pt>
                <c:pt idx="14">
                  <c:v>1.7274396642266376</c:v>
                </c:pt>
                <c:pt idx="15">
                  <c:v>1.987314386640141</c:v>
                </c:pt>
                <c:pt idx="16">
                  <c:v>2.2777014928575166</c:v>
                </c:pt>
                <c:pt idx="17">
                  <c:v>2.6019947368539196</c:v>
                </c:pt>
                <c:pt idx="18">
                  <c:v>2.9639177982538989</c:v>
                </c:pt>
                <c:pt idx="19">
                  <c:v>3.3675442876092285</c:v>
                </c:pt>
                <c:pt idx="20">
                  <c:v>3.8173156873288088</c:v>
                </c:pt>
                <c:pt idx="21">
                  <c:v>4.3180561039893846</c:v>
                </c:pt>
                <c:pt idx="22">
                  <c:v>4.8749824511968569</c:v>
                </c:pt>
                <c:pt idx="23">
                  <c:v>5.4937083981798907</c:v>
                </c:pt>
                <c:pt idx="24">
                  <c:v>6.1802401151105482</c:v>
                </c:pt>
                <c:pt idx="25">
                  <c:v>6.9409615343162185</c:v>
                </c:pt>
                <c:pt idx="26">
                  <c:v>7.7826065465455709</c:v>
                </c:pt>
                <c:pt idx="27">
                  <c:v>8.712215291303254</c:v>
                </c:pt>
                <c:pt idx="28">
                  <c:v>9.7370715180244662</c:v>
                </c:pt>
                <c:pt idx="29">
                  <c:v>10.86461793953962</c:v>
                </c:pt>
                <c:pt idx="30">
                  <c:v>12.10234663077372</c:v>
                </c:pt>
                <c:pt idx="31">
                  <c:v>13.457661912908311</c:v>
                </c:pt>
                <c:pt idx="32">
                  <c:v>14.937713880085932</c:v>
                </c:pt>
                <c:pt idx="33">
                  <c:v>16.54920184319781</c:v>
                </c:pt>
                <c:pt idx="34">
                  <c:v>18.298148540235751</c:v>
                </c:pt>
                <c:pt idx="35">
                  <c:v>20.189648022381419</c:v>
                </c:pt>
                <c:pt idx="36">
                  <c:v>22.227592648421638</c:v>
                </c:pt>
                <c:pt idx="37">
                  <c:v>24.414387517942014</c:v>
                </c:pt>
                <c:pt idx="38">
                  <c:v>26.750663770959946</c:v>
                </c:pt>
                <c:pt idx="39">
                  <c:v>29.235005207266667</c:v>
                </c:pt>
                <c:pt idx="40">
                  <c:v>31.863705269825065</c:v>
                </c:pt>
                <c:pt idx="41">
                  <c:v>34.630573162024064</c:v>
                </c:pt>
                <c:pt idx="42">
                  <c:v>37.526808276912057</c:v>
                </c:pt>
                <c:pt idx="43">
                  <c:v>40.540960806786366</c:v>
                </c:pt>
                <c:pt idx="44">
                  <c:v>43.658993110084836</c:v>
                </c:pt>
                <c:pt idx="45">
                  <c:v>46.864451100496836</c:v>
                </c:pt>
                <c:pt idx="46">
                  <c:v>50.138747843100866</c:v>
                </c:pt>
                <c:pt idx="47">
                  <c:v>53.461553261273203</c:v>
                </c:pt>
                <c:pt idx="48">
                  <c:v>56.811275219724919</c:v>
                </c:pt>
                <c:pt idx="49">
                  <c:v>60.165609269054983</c:v>
                </c:pt>
                <c:pt idx="50">
                  <c:v>63.502128045453397</c:v>
                </c:pt>
                <c:pt idx="51">
                  <c:v>66.798877577991462</c:v>
                </c:pt>
                <c:pt idx="52">
                  <c:v>70.034947096515566</c:v>
                </c:pt>
                <c:pt idx="53">
                  <c:v>73.19098145047505</c:v>
                </c:pt>
                <c:pt idx="54">
                  <c:v>76.249610582669419</c:v>
                </c:pt>
                <c:pt idx="55">
                  <c:v>79.195777908157851</c:v>
                </c:pt>
                <c:pt idx="56">
                  <c:v>82.016957944419531</c:v>
                </c:pt>
                <c:pt idx="57">
                  <c:v>84.703262081485008</c:v>
                </c:pt>
                <c:pt idx="58">
                  <c:v>87.247439039718188</c:v>
                </c:pt>
                <c:pt idx="59">
                  <c:v>89.644782649166103</c:v>
                </c:pt>
                <c:pt idx="60">
                  <c:v>91.892963715875794</c:v>
                </c:pt>
                <c:pt idx="61">
                  <c:v>93.991804842698116</c:v>
                </c:pt>
                <c:pt idx="62">
                  <c:v>95.943017326173077</c:v>
                </c:pt>
                <c:pt idx="63">
                  <c:v>97.749918012652074</c:v>
                </c:pt>
                <c:pt idx="64">
                  <c:v>99.417141706346186</c:v>
                </c:pt>
                <c:pt idx="65">
                  <c:v>100.95036182615185</c:v>
                </c:pt>
                <c:pt idx="66">
                  <c:v>102.35602890198955</c:v>
                </c:pt>
                <c:pt idx="67">
                  <c:v>103.64113349518053</c:v>
                </c:pt>
                <c:pt idx="68">
                  <c:v>104.8129974349427</c:v>
                </c:pt>
                <c:pt idx="69">
                  <c:v>105.87909500708919</c:v>
                </c:pt>
                <c:pt idx="70">
                  <c:v>106.84690395811472</c:v>
                </c:pt>
                <c:pt idx="71">
                  <c:v>107.72378487821791</c:v>
                </c:pt>
                <c:pt idx="72">
                  <c:v>108.51688665362462</c:v>
                </c:pt>
                <c:pt idx="73">
                  <c:v>109.23307516501001</c:v>
                </c:pt>
                <c:pt idx="74">
                  <c:v>109.87888218108448</c:v>
                </c:pt>
                <c:pt idx="75">
                  <c:v>110.46047138288331</c:v>
                </c:pt>
                <c:pt idx="76">
                  <c:v>110.98361859101425</c:v>
                </c:pt>
                <c:pt idx="77">
                  <c:v>111.45370350150753</c:v>
                </c:pt>
                <c:pt idx="78">
                  <c:v>111.87571052348687</c:v>
                </c:pt>
                <c:pt idx="79">
                  <c:v>112.25423662166297</c:v>
                </c:pt>
                <c:pt idx="80">
                  <c:v>112.59350437584958</c:v>
                </c:pt>
                <c:pt idx="81">
                  <c:v>112.89737876312368</c:v>
                </c:pt>
                <c:pt idx="82">
                  <c:v>113.16938643666363</c:v>
                </c:pt>
                <c:pt idx="83">
                  <c:v>113.41273651393509</c:v>
                </c:pt>
                <c:pt idx="84">
                  <c:v>113.63034209419604</c:v>
                </c:pt>
                <c:pt idx="85">
                  <c:v>113.82484190185527</c:v>
                </c:pt>
                <c:pt idx="86">
                  <c:v>113.99862160001126</c:v>
                </c:pt>
                <c:pt idx="87">
                  <c:v>114.15383444025697</c:v>
                </c:pt>
                <c:pt idx="88">
                  <c:v>114.29242101363984</c:v>
                </c:pt>
                <c:pt idx="89">
                  <c:v>114.41612794665251</c:v>
                </c:pt>
                <c:pt idx="90">
                  <c:v>114.52652544830468</c:v>
                </c:pt>
                <c:pt idx="91">
                  <c:v>114.6250236624539</c:v>
                </c:pt>
                <c:pt idx="92">
                  <c:v>114.71288781612563</c:v>
                </c:pt>
                <c:pt idx="93">
                  <c:v>114.79125218168545</c:v>
                </c:pt>
                <c:pt idx="94">
                  <c:v>114.86113289028519</c:v>
                </c:pt>
                <c:pt idx="95">
                  <c:v>114.92343964755167</c:v>
                </c:pt>
                <c:pt idx="96">
                  <c:v>114.97898641131704</c:v>
                </c:pt>
                <c:pt idx="97">
                  <c:v>115.02850109637193</c:v>
                </c:pt>
                <c:pt idx="98">
                  <c:v>115.07263437362765</c:v>
                </c:pt>
                <c:pt idx="99">
                  <c:v>115.1119676314004</c:v>
                </c:pt>
                <c:pt idx="100">
                  <c:v>115.14702016533751</c:v>
                </c:pt>
                <c:pt idx="101">
                  <c:v>115.17825566123794</c:v>
                </c:pt>
                <c:pt idx="102">
                  <c:v>115.20608803201733</c:v>
                </c:pt>
                <c:pt idx="103">
                  <c:v>115.23088666660121</c:v>
                </c:pt>
                <c:pt idx="104">
                  <c:v>115.25298114480364</c:v>
                </c:pt>
                <c:pt idx="105">
                  <c:v>115.27266546841027</c:v>
                </c:pt>
                <c:pt idx="106">
                  <c:v>115.29020185485388</c:v>
                </c:pt>
                <c:pt idx="107">
                  <c:v>115.30582413612326</c:v>
                </c:pt>
                <c:pt idx="108">
                  <c:v>115.31974080194256</c:v>
                </c:pt>
                <c:pt idx="109">
                  <c:v>115.33213772283308</c:v>
                </c:pt>
                <c:pt idx="110">
                  <c:v>115.34318058544949</c:v>
                </c:pt>
                <c:pt idx="111">
                  <c:v>115.35301706957578</c:v>
                </c:pt>
                <c:pt idx="112">
                  <c:v>115.36177879338037</c:v>
                </c:pt>
                <c:pt idx="113">
                  <c:v>115.3695830509603</c:v>
                </c:pt>
                <c:pt idx="114">
                  <c:v>115.37653436384805</c:v>
                </c:pt>
                <c:pt idx="115">
                  <c:v>115.38272586599777</c:v>
                </c:pt>
                <c:pt idx="116">
                  <c:v>115.38824053980592</c:v>
                </c:pt>
                <c:pt idx="117">
                  <c:v>115.39315231893595</c:v>
                </c:pt>
                <c:pt idx="118">
                  <c:v>115.39752707210074</c:v>
                </c:pt>
                <c:pt idx="119">
                  <c:v>115.40142348049383</c:v>
                </c:pt>
                <c:pt idx="120">
                  <c:v>115.40489382024086</c:v>
                </c:pt>
                <c:pt idx="121">
                  <c:v>115.40798466005279</c:v>
                </c:pt>
                <c:pt idx="122">
                  <c:v>115.41073748319174</c:v>
                </c:pt>
                <c:pt idx="123">
                  <c:v>115.41318924189822</c:v>
                </c:pt>
                <c:pt idx="124">
                  <c:v>115.41537285156363</c:v>
                </c:pt>
                <c:pt idx="125">
                  <c:v>115.41731763115723</c:v>
                </c:pt>
                <c:pt idx="126">
                  <c:v>115.41904969572157</c:v>
                </c:pt>
                <c:pt idx="127">
                  <c:v>115.42059230612793</c:v>
                </c:pt>
                <c:pt idx="128">
                  <c:v>115.42196618072634</c:v>
                </c:pt>
                <c:pt idx="129">
                  <c:v>115.42318977302565</c:v>
                </c:pt>
                <c:pt idx="130">
                  <c:v>115.42427951909461</c:v>
                </c:pt>
                <c:pt idx="131">
                  <c:v>115.4252500579755</c:v>
                </c:pt>
                <c:pt idx="132">
                  <c:v>115.4261144280463</c:v>
                </c:pt>
                <c:pt idx="133">
                  <c:v>115.42688424195022</c:v>
                </c:pt>
                <c:pt idx="134">
                  <c:v>115.42756984242654</c:v>
                </c:pt>
                <c:pt idx="135">
                  <c:v>115.42818044112414</c:v>
                </c:pt>
                <c:pt idx="136">
                  <c:v>115.42872424225332</c:v>
                </c:pt>
                <c:pt idx="137">
                  <c:v>115.42920855272915</c:v>
                </c:pt>
                <c:pt idx="138">
                  <c:v>115.42963988028016</c:v>
                </c:pt>
                <c:pt idx="139">
                  <c:v>115.43002402083602</c:v>
                </c:pt>
                <c:pt idx="140">
                  <c:v>115.43036613636446</c:v>
                </c:pt>
                <c:pt idx="141">
                  <c:v>115.43067082420006</c:v>
                </c:pt>
                <c:pt idx="142">
                  <c:v>115.43094217879451</c:v>
                </c:pt>
                <c:pt idx="143">
                  <c:v>115.43118384671578</c:v>
                </c:pt>
                <c:pt idx="144">
                  <c:v>115.43139907563425</c:v>
                </c:pt>
                <c:pt idx="145">
                  <c:v>115.43159075795239</c:v>
                </c:pt>
                <c:pt idx="146">
                  <c:v>115.4317614696635</c:v>
                </c:pt>
                <c:pt idx="147">
                  <c:v>115.43191350496144</c:v>
                </c:pt>
                <c:pt idx="148">
                  <c:v>115.43204890706494</c:v>
                </c:pt>
                <c:pt idx="149">
                  <c:v>115.43216949567103</c:v>
                </c:pt>
                <c:pt idx="150">
                  <c:v>115.43227689140585</c:v>
                </c:pt>
              </c:numCache>
            </c:numRef>
          </c:yVal>
        </c:ser>
        <c:axId val="61930496"/>
        <c:axId val="61928576"/>
      </c:scatterChart>
      <c:valAx>
        <c:axId val="61912192"/>
        <c:scaling>
          <c:orientation val="minMax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l-SI" sz="1400" b="0"/>
                  <a:t>t [ura]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sl-SI"/>
          </a:p>
        </c:txPr>
        <c:crossAx val="61914112"/>
        <c:crosses val="autoZero"/>
        <c:crossBetween val="midCat"/>
      </c:valAx>
      <c:valAx>
        <c:axId val="61914112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 sz="1400" b="0"/>
                  <a:t>Število bakterij N</a:t>
                </a:r>
                <a:r>
                  <a:rPr lang="sl-SI" sz="1400" b="0" baseline="0"/>
                  <a:t> [10</a:t>
                </a:r>
                <a:r>
                  <a:rPr lang="sl-SI" sz="1400" b="0" baseline="30000"/>
                  <a:t>6</a:t>
                </a:r>
                <a:r>
                  <a:rPr lang="sl-SI" sz="1400" b="0" baseline="0"/>
                  <a:t>]</a:t>
                </a:r>
                <a:endParaRPr lang="sl-SI" sz="1400" b="0"/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1200" baseline="0"/>
            </a:pPr>
            <a:endParaRPr lang="sl-SI"/>
          </a:p>
        </c:txPr>
        <c:crossAx val="61912192"/>
        <c:crosses val="autoZero"/>
        <c:crossBetween val="midCat"/>
      </c:valAx>
      <c:valAx>
        <c:axId val="61928576"/>
        <c:scaling>
          <c:orientation val="minMax"/>
          <c:max val="160"/>
          <c:min val="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 sz="1400" b="0"/>
                  <a:t>Onesnaženje</a:t>
                </a:r>
                <a:r>
                  <a:rPr lang="sl-SI" sz="1400" b="0" baseline="0"/>
                  <a:t> P [10</a:t>
                </a:r>
                <a:r>
                  <a:rPr lang="sl-SI" sz="1400" b="0" baseline="30000"/>
                  <a:t>6</a:t>
                </a:r>
                <a:r>
                  <a:rPr lang="sl-SI" sz="1400" b="0" baseline="0"/>
                  <a:t> bakterij -ur]</a:t>
                </a:r>
                <a:endParaRPr lang="sl-SI" sz="1400" b="0"/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sz="1200" baseline="0"/>
            </a:pPr>
            <a:endParaRPr lang="sl-SI"/>
          </a:p>
        </c:txPr>
        <c:crossAx val="61930496"/>
        <c:crosses val="max"/>
        <c:crossBetween val="midCat"/>
        <c:majorUnit val="20"/>
      </c:valAx>
      <c:valAx>
        <c:axId val="61930496"/>
        <c:scaling>
          <c:orientation val="minMax"/>
        </c:scaling>
        <c:delete val="1"/>
        <c:axPos val="b"/>
        <c:numFmt formatCode="General" sourceLinked="1"/>
        <c:tickLblPos val="none"/>
        <c:crossAx val="61928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2410890158909551"/>
          <c:y val="0.47787027566148932"/>
          <c:w val="0.30083198005795236"/>
          <c:h val="0.16517504170259628"/>
        </c:manualLayout>
      </c:layout>
      <c:spPr>
        <a:solidFill>
          <a:schemeClr val="bg1"/>
        </a:solidFill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  <c:txPr>
        <a:bodyPr/>
        <a:lstStyle/>
        <a:p>
          <a:pPr>
            <a:defRPr sz="1200" baseline="0"/>
          </a:pPr>
          <a:endParaRPr lang="sl-SI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3</xdr:row>
      <xdr:rowOff>9525</xdr:rowOff>
    </xdr:from>
    <xdr:to>
      <xdr:col>17</xdr:col>
      <xdr:colOff>323850</xdr:colOff>
      <xdr:row>28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13</xdr:row>
      <xdr:rowOff>76200</xdr:rowOff>
    </xdr:from>
    <xdr:to>
      <xdr:col>13</xdr:col>
      <xdr:colOff>381000</xdr:colOff>
      <xdr:row>39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3</xdr:row>
      <xdr:rowOff>9525</xdr:rowOff>
    </xdr:from>
    <xdr:to>
      <xdr:col>17</xdr:col>
      <xdr:colOff>323850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1</xdr:row>
      <xdr:rowOff>123825</xdr:rowOff>
    </xdr:from>
    <xdr:to>
      <xdr:col>15</xdr:col>
      <xdr:colOff>9525</xdr:colOff>
      <xdr:row>25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3</xdr:row>
      <xdr:rowOff>19050</xdr:rowOff>
    </xdr:from>
    <xdr:to>
      <xdr:col>15</xdr:col>
      <xdr:colOff>342900</xdr:colOff>
      <xdr:row>30</xdr:row>
      <xdr:rowOff>66674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ivuljeRast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ksponPorazd"/>
      <sheetName val="soncnice"/>
      <sheetName val="logistRast in onesn 1950"/>
      <sheetName val="logistRast in onesn 1800"/>
    </sheetNames>
    <sheetDataSet>
      <sheetData sheetId="0" refreshError="1"/>
      <sheetData sheetId="1" refreshError="1"/>
      <sheetData sheetId="2">
        <row r="14">
          <cell r="A14">
            <v>-3</v>
          </cell>
          <cell r="B14">
            <v>10.067661995777765</v>
          </cell>
          <cell r="C14">
            <v>9.8660371654401922E-3</v>
          </cell>
          <cell r="I14">
            <v>0</v>
          </cell>
          <cell r="J14">
            <v>2.5649999999999999</v>
          </cell>
          <cell r="K14">
            <v>2.5649999999999999</v>
          </cell>
          <cell r="L14">
            <v>2.5650000000000022</v>
          </cell>
          <cell r="M14">
            <v>-2.6645352591003757E-13</v>
          </cell>
        </row>
        <row r="15">
          <cell r="A15">
            <v>-2.9</v>
          </cell>
          <cell r="B15">
            <v>9.1145842947497346</v>
          </cell>
          <cell r="C15">
            <v>1.2037221950396628E-2</v>
          </cell>
          <cell r="I15">
            <v>2</v>
          </cell>
          <cell r="J15">
            <v>2.6616825984498731</v>
          </cell>
          <cell r="K15">
            <v>2.6836061588259832</v>
          </cell>
          <cell r="L15">
            <v>2.6588151676528451</v>
          </cell>
          <cell r="M15">
            <v>5.2233217125383202</v>
          </cell>
        </row>
        <row r="16">
          <cell r="A16">
            <v>-2.8</v>
          </cell>
          <cell r="B16">
            <v>8.2527284168611335</v>
          </cell>
          <cell r="C16">
            <v>1.468266510319757E-2</v>
          </cell>
          <cell r="F16">
            <v>2.5649999999999999</v>
          </cell>
          <cell r="G16">
            <v>0</v>
          </cell>
          <cell r="I16">
            <v>4</v>
          </cell>
          <cell r="J16">
            <v>2.7620094560978039</v>
          </cell>
          <cell r="K16">
            <v>2.8057910564532524</v>
          </cell>
          <cell r="L16">
            <v>2.7556219581060586</v>
          </cell>
          <cell r="M16">
            <v>10.6372551154998</v>
          </cell>
        </row>
        <row r="17">
          <cell r="A17">
            <v>-2.6999999999999997</v>
          </cell>
          <cell r="B17">
            <v>7.4734686188062902</v>
          </cell>
          <cell r="C17">
            <v>1.7904226754413527E-2</v>
          </cell>
          <cell r="F17">
            <v>3.05</v>
          </cell>
          <cell r="G17">
            <v>10</v>
          </cell>
          <cell r="I17">
            <v>6</v>
          </cell>
          <cell r="J17">
            <v>2.8661179360816851</v>
          </cell>
          <cell r="K17">
            <v>2.931489355861618</v>
          </cell>
          <cell r="L17">
            <v>2.8554812591790868</v>
          </cell>
          <cell r="M17">
            <v>16.247844587901472</v>
          </cell>
        </row>
        <row r="18">
          <cell r="A18">
            <v>-2.5999999999999996</v>
          </cell>
          <cell r="B18">
            <v>6.7690058066080097</v>
          </cell>
          <cell r="C18">
            <v>2.1824797695345195E-2</v>
          </cell>
          <cell r="F18">
            <v>3.7210000000000001</v>
          </cell>
          <cell r="G18">
            <v>20</v>
          </cell>
          <cell r="I18">
            <v>8</v>
          </cell>
          <cell r="J18">
            <v>2.9741505791710283</v>
          </cell>
          <cell r="K18">
            <v>3.0606189138287836</v>
          </cell>
          <cell r="L18">
            <v>2.9584523426961558</v>
          </cell>
          <cell r="M18">
            <v>22.06125471631055</v>
          </cell>
        </row>
        <row r="19">
          <cell r="A19">
            <v>-2.4999999999999996</v>
          </cell>
          <cell r="B19">
            <v>6.1322894796636831</v>
          </cell>
          <cell r="C19">
            <v>2.6592226683160643E-2</v>
          </cell>
          <cell r="F19">
            <v>4.476</v>
          </cell>
          <cell r="G19">
            <v>30</v>
          </cell>
          <cell r="I19">
            <v>10</v>
          </cell>
          <cell r="J19">
            <v>3.0862552989275382</v>
          </cell>
          <cell r="K19">
            <v>3.1930803695914691</v>
          </cell>
          <cell r="L19">
            <v>3.064592567169683</v>
          </cell>
          <cell r="M19">
            <v>28.083766768840412</v>
          </cell>
        </row>
        <row r="20">
          <cell r="A20">
            <v>-2.3999999999999995</v>
          </cell>
          <cell r="B20">
            <v>5.5569471669655046</v>
          </cell>
          <cell r="C20">
            <v>3.2383774341318013E-2</v>
          </cell>
          <cell r="F20">
            <v>5.32</v>
          </cell>
          <cell r="G20">
            <v>40</v>
          </cell>
          <cell r="I20">
            <v>12</v>
          </cell>
          <cell r="J20">
            <v>3.2025855842218873</v>
          </cell>
          <cell r="K20">
            <v>3.3287568829445755</v>
          </cell>
          <cell r="L20">
            <v>3.1739570604172469</v>
          </cell>
          <cell r="M20">
            <v>34.321774554529668</v>
          </cell>
        </row>
        <row r="21">
          <cell r="A21">
            <v>-2.2999999999999994</v>
          </cell>
          <cell r="B21">
            <v>5.0372206492687592</v>
          </cell>
          <cell r="C21">
            <v>3.941105402602485E-2</v>
          </cell>
          <cell r="F21">
            <v>6</v>
          </cell>
          <cell r="G21">
            <v>49</v>
          </cell>
          <cell r="I21">
            <v>14</v>
          </cell>
          <cell r="J21">
            <v>3.3233007093839442</v>
          </cell>
          <cell r="K21">
            <v>3.4675140369231356</v>
          </cell>
          <cell r="L21">
            <v>3.2865983816732993</v>
          </cell>
          <cell r="M21">
            <v>40.781779627510993</v>
          </cell>
        </row>
        <row r="22">
          <cell r="A22">
            <v>-2.1999999999999993</v>
          </cell>
          <cell r="B22">
            <v>4.5679083288982243</v>
          </cell>
          <cell r="C22">
            <v>4.7925344196425954E-2</v>
          </cell>
          <cell r="F22">
            <v>7.6</v>
          </cell>
          <cell r="G22">
            <v>67</v>
          </cell>
          <cell r="I22">
            <v>16</v>
          </cell>
          <cell r="J22">
            <v>3.4485659522742154</v>
          </cell>
          <cell r="K22">
            <v>3.6091999182744932</v>
          </cell>
          <cell r="L22">
            <v>3.4025661628467128</v>
          </cell>
          <cell r="M22">
            <v>47.470385794604162</v>
          </cell>
        </row>
        <row r="23">
          <cell r="A23">
            <v>-2.0999999999999992</v>
          </cell>
          <cell r="B23">
            <v>4.144313170410312</v>
          </cell>
          <cell r="C23">
            <v>5.8223038723196993E-2</v>
          </cell>
          <cell r="I23">
            <v>18</v>
          </cell>
          <cell r="J23">
            <v>3.5785528205750459</v>
          </cell>
          <cell r="K23">
            <v>3.7536453864772916</v>
          </cell>
          <cell r="L23">
            <v>3.521906728680452</v>
          </cell>
          <cell r="M23">
            <v>54.394292884353796</v>
          </cell>
        </row>
        <row r="24">
          <cell r="A24">
            <v>-1.9999999999999991</v>
          </cell>
          <cell r="B24">
            <v>3.7621956910836278</v>
          </cell>
          <cell r="C24">
            <v>7.0650824853164595E-2</v>
          </cell>
          <cell r="I24">
            <v>20</v>
          </cell>
          <cell r="J24">
            <v>3.7134392866114272</v>
          </cell>
          <cell r="K24">
            <v>3.900664539126057</v>
          </cell>
          <cell r="L24">
            <v>3.6446626956910935</v>
          </cell>
          <cell r="M24">
            <v>61.560289735177065</v>
          </cell>
        </row>
        <row r="25">
          <cell r="A25">
            <v>-1.899999999999999</v>
          </cell>
          <cell r="B25">
            <v>3.4177315307509493</v>
          </cell>
          <cell r="C25">
            <v>8.5609923673400645E-2</v>
          </cell>
          <cell r="I25">
            <v>22</v>
          </cell>
          <cell r="J25">
            <v>3.8534100310229027</v>
          </cell>
          <cell r="K25">
            <v>4.0500553781242079</v>
          </cell>
          <cell r="L25">
            <v>3.7708725499047424</v>
          </cell>
          <cell r="M25">
            <v>68.975246360171553</v>
          </cell>
        </row>
        <row r="26">
          <cell r="A26">
            <v>-1.7999999999999989</v>
          </cell>
          <cell r="B26">
            <v>3.1074731763172632</v>
          </cell>
          <cell r="C26">
            <v>0.10355837403815225</v>
          </cell>
          <cell r="I26">
            <v>24</v>
          </cell>
          <cell r="J26">
            <v>3.9986566956202125</v>
          </cell>
          <cell r="K26">
            <v>4.2016006773849561</v>
          </cell>
          <cell r="L26">
            <v>3.9005702035630785</v>
          </cell>
          <cell r="M26">
            <v>76.646105246322307</v>
          </cell>
        </row>
        <row r="27">
          <cell r="A27">
            <v>-1.6999999999999988</v>
          </cell>
          <cell r="B27">
            <v>2.8283154578899641</v>
          </cell>
          <cell r="C27">
            <v>0.12500987063344687</v>
          </cell>
          <cell r="I27">
            <v>26</v>
          </cell>
          <cell r="J27">
            <v>4.1493781457728618</v>
          </cell>
          <cell r="K27">
            <v>4.3550690487206296</v>
          </cell>
          <cell r="L27">
            <v>4.0337845311498564</v>
          </cell>
          <cell r="M27">
            <v>84.579871746366166</v>
          </cell>
        </row>
        <row r="28">
          <cell r="A28">
            <v>-1.5999999999999988</v>
          </cell>
          <cell r="B28">
            <v>2.5774644711948822</v>
          </cell>
          <cell r="C28">
            <v>0.15052707581828581</v>
          </cell>
          <cell r="I28">
            <v>28</v>
          </cell>
          <cell r="J28">
            <v>4.3057807426868715</v>
          </cell>
          <cell r="K28">
            <v>4.510216198417047</v>
          </cell>
          <cell r="L28">
            <v>4.1705388852848237</v>
          </cell>
          <cell r="M28">
            <v>92.783603522468198</v>
          </cell>
        </row>
        <row r="29">
          <cell r="A29">
            <v>-1.4999999999999987</v>
          </cell>
          <cell r="B29">
            <v>2.3524096152432445</v>
          </cell>
          <cell r="C29">
            <v>0.18070663892364894</v>
          </cell>
          <cell r="I29">
            <v>30</v>
          </cell>
          <cell r="J29">
            <v>4.4680786259455028</v>
          </cell>
          <cell r="K29">
            <v>4.666786362766187</v>
          </cell>
          <cell r="L29">
            <v>4.3108505932495778</v>
          </cell>
          <cell r="M29">
            <v>101.26439900217284</v>
          </cell>
        </row>
        <row r="30">
          <cell r="A30">
            <v>-1.3999999999999986</v>
          </cell>
          <cell r="B30">
            <v>2.150898465393138</v>
          </cell>
          <cell r="C30">
            <v>0.2161524590255377</v>
          </cell>
          <cell r="I30">
            <v>32</v>
          </cell>
          <cell r="J30">
            <v>4.6364940066997917</v>
          </cell>
          <cell r="K30">
            <v>4.8245139067035065</v>
          </cell>
          <cell r="L30">
            <v>4.4547304351487114</v>
          </cell>
          <cell r="M30">
            <v>110.02938480885098</v>
          </cell>
        </row>
        <row r="31">
          <cell r="A31">
            <v>-1.2999999999999985</v>
          </cell>
          <cell r="B31">
            <v>1.9709142303266258</v>
          </cell>
          <cell r="C31">
            <v>0.25743319670309467</v>
          </cell>
          <cell r="I31">
            <v>34</v>
          </cell>
          <cell r="J31">
            <v>4.8112574719103174</v>
          </cell>
          <cell r="K31">
            <v>4.9831250658059831</v>
          </cell>
          <cell r="L31">
            <v>4.6021821049699794</v>
          </cell>
          <cell r="M31">
            <v>119.08570213113747</v>
          </cell>
        </row>
        <row r="32">
          <cell r="A32">
            <v>-1.1999999999999984</v>
          </cell>
          <cell r="B32">
            <v>1.8106555673243725</v>
          </cell>
          <cell r="C32">
            <v>0.30501999620740977</v>
          </cell>
          <cell r="I32">
            <v>36</v>
          </cell>
          <cell r="J32">
            <v>4.9926083000567711</v>
          </cell>
          <cell r="K32">
            <v>5.1423398083915517</v>
          </cell>
          <cell r="L32">
            <v>4.7532016560892929</v>
          </cell>
          <cell r="M32">
            <v>128.4404919986502</v>
          </cell>
        </row>
        <row r="33">
          <cell r="A33">
            <v>-1.0999999999999983</v>
          </cell>
          <cell r="B33">
            <v>1.668518553822254</v>
          </cell>
          <cell r="C33">
            <v>0.3592013161602759</v>
          </cell>
          <cell r="I33">
            <v>38</v>
          </cell>
          <cell r="J33">
            <v>5.1807947887475674</v>
          </cell>
          <cell r="K33">
            <v>5.3018737914494789</v>
          </cell>
          <cell r="L33">
            <v>4.9077769330694858</v>
          </cell>
          <cell r="M33">
            <v>138.10087943467892</v>
          </cell>
        </row>
        <row r="34">
          <cell r="A34">
            <v>-0.99999999999999833</v>
          </cell>
          <cell r="B34">
            <v>1.5430806348152417</v>
          </cell>
          <cell r="C34">
            <v>0.41997434161402719</v>
          </cell>
          <cell r="I34">
            <v>40</v>
          </cell>
          <cell r="J34">
            <v>5.3760745946780446</v>
          </cell>
          <cell r="K34">
            <v>5.4614403817382753</v>
          </cell>
          <cell r="L34">
            <v>5.0658869919257485</v>
          </cell>
          <cell r="M34">
            <v>148.07395646054678</v>
          </cell>
        </row>
        <row r="35">
          <cell r="A35">
            <v>-0.89999999999999836</v>
          </cell>
          <cell r="B35">
            <v>1.4330863854487725</v>
          </cell>
          <cell r="C35">
            <v>0.48691736114834283</v>
          </cell>
          <cell r="I35">
            <v>42</v>
          </cell>
          <cell r="J35">
            <v>5.5787150864027311</v>
          </cell>
          <cell r="K35">
            <v>5.6207527117054257</v>
          </cell>
          <cell r="L35">
            <v>5.2275015113737924</v>
          </cell>
          <cell r="M35">
            <v>158.36676393103954</v>
          </cell>
        </row>
        <row r="36">
          <cell r="A36">
            <v>-0.79999999999999838</v>
          </cell>
          <cell r="B36">
            <v>1.3374349463048432</v>
          </cell>
          <cell r="C36">
            <v>0.55905516773224517</v>
          </cell>
          <cell r="I36">
            <v>44</v>
          </cell>
          <cell r="J36">
            <v>5.7889937104046512</v>
          </cell>
          <cell r="K36">
            <v>5.7795257389776804</v>
          </cell>
          <cell r="L36">
            <v>5.3925801979380914</v>
          </cell>
          <cell r="M36">
            <v>168.98627218567648</v>
          </cell>
        </row>
        <row r="37">
          <cell r="A37">
            <v>-0.6999999999999984</v>
          </cell>
          <cell r="B37">
            <v>1.2551690056309419</v>
          </cell>
          <cell r="C37">
            <v>0.63473958998245972</v>
          </cell>
          <cell r="I37">
            <v>46</v>
          </cell>
          <cell r="J37">
            <v>6.0071983709628931</v>
          </cell>
          <cell r="K37">
            <v>5.937478278077446</v>
          </cell>
          <cell r="L37">
            <v>5.5610721881745313</v>
          </cell>
          <cell r="M37">
            <v>179.93936050674102</v>
          </cell>
        </row>
        <row r="38">
          <cell r="A38">
            <v>-0.59999999999999842</v>
          </cell>
          <cell r="B38">
            <v>1.1854652182422667</v>
          </cell>
          <cell r="C38">
            <v>0.71157776258722405</v>
          </cell>
          <cell r="I38">
            <v>48</v>
          </cell>
          <cell r="J38">
            <v>6.2336278243385408</v>
          </cell>
          <cell r="K38">
            <v>6.0943349737439396</v>
          </cell>
          <cell r="L38">
            <v>5.7329154516520084</v>
          </cell>
          <cell r="M38">
            <v>191.23279538187498</v>
          </cell>
        </row>
        <row r="39">
          <cell r="A39">
            <v>-0.49999999999999845</v>
          </cell>
          <cell r="B39">
            <v>1.1276259652063798</v>
          </cell>
          <cell r="C39">
            <v>0.78644773296592885</v>
          </cell>
          <cell r="I39">
            <v>50</v>
          </cell>
          <cell r="J39">
            <v>6.4685920878186494</v>
          </cell>
          <cell r="K39">
            <v>6.249828186748382</v>
          </cell>
          <cell r="L39">
            <v>5.90803619873759</v>
          </cell>
          <cell r="M39">
            <v>202.87320757672884</v>
          </cell>
        </row>
        <row r="40">
          <cell r="A40">
            <v>-0.39999999999999847</v>
          </cell>
          <cell r="B40">
            <v>1.0810723718384543</v>
          </cell>
          <cell r="C40">
            <v>0.85563878608117849</v>
          </cell>
          <cell r="I40">
            <v>52</v>
          </cell>
          <cell r="J40">
            <v>6.7124128641783356</v>
          </cell>
          <cell r="K40">
            <v>6.4036997653312273</v>
          </cell>
          <cell r="L40">
            <v>6.0863482976360146</v>
          </cell>
          <cell r="M40">
            <v>214.86706803166294</v>
          </cell>
        </row>
        <row r="41">
          <cell r="A41">
            <v>-0.29999999999999849</v>
          </cell>
          <cell r="B41">
            <v>1.04533851412886</v>
          </cell>
          <cell r="C41">
            <v>0.91513696182662996</v>
          </cell>
          <cell r="I41">
            <v>54</v>
          </cell>
          <cell r="J41">
            <v>6.9654239821421235</v>
          </cell>
          <cell r="K41">
            <v>6.555702678269518</v>
          </cell>
          <cell r="L41">
            <v>6.2677527055417448</v>
          </cell>
          <cell r="M41">
            <v>227.22066260579879</v>
          </cell>
        </row>
        <row r="42">
          <cell r="A42">
            <v>-0.19999999999999848</v>
          </cell>
          <cell r="B42">
            <v>1.0200667556190757</v>
          </cell>
          <cell r="C42">
            <v>0.9610429829661169</v>
          </cell>
          <cell r="I42">
            <v>56</v>
          </cell>
          <cell r="J42">
            <v>7.2279718534476052</v>
          </cell>
          <cell r="K42">
            <v>6.7056024889941881</v>
          </cell>
          <cell r="L42">
            <v>6.452136919165504</v>
          </cell>
          <cell r="M42">
            <v>239.94006570183353</v>
          </cell>
        </row>
        <row r="43">
          <cell r="A43">
            <v>-9.9999999999998479E-2</v>
          </cell>
          <cell r="B43">
            <v>1.0050041680558035</v>
          </cell>
          <cell r="C43">
            <v>0.99006629084743991</v>
          </cell>
          <cell r="I43">
            <v>58</v>
          </cell>
          <cell r="J43">
            <v>7.5004159471372178</v>
          </cell>
          <cell r="K43">
            <v>6.8531786539941741</v>
          </cell>
          <cell r="L43">
            <v>6.6393744502907692</v>
          </cell>
          <cell r="M43">
            <v>253.03111281596742</v>
          </cell>
        </row>
        <row r="44">
          <cell r="A44">
            <v>1.5265566588595902E-15</v>
          </cell>
          <cell r="B44">
            <v>1</v>
          </cell>
          <cell r="C44">
            <v>1</v>
          </cell>
          <cell r="I44">
            <v>60</v>
          </cell>
          <cell r="J44">
            <v>7.7831292817275068</v>
          </cell>
          <cell r="K44">
            <v>6.9982256328297145</v>
          </cell>
          <cell r="L44">
            <v>6.8293243323927975</v>
          </cell>
          <cell r="M44">
            <v>266.49937206896999</v>
          </cell>
        </row>
        <row r="45">
          <cell r="A45">
            <v>0.10000000000000153</v>
          </cell>
          <cell r="B45">
            <v>1.0050041680558037</v>
          </cell>
          <cell r="C45">
            <v>0.99006629084743947</v>
          </cell>
          <cell r="I45">
            <v>62</v>
          </cell>
          <cell r="J45">
            <v>8.0764989359297328</v>
          </cell>
          <cell r="K45">
            <v>7.1405538012908352</v>
          </cell>
          <cell r="L45">
            <v>7.021830664705627</v>
          </cell>
          <cell r="M45">
            <v>280.35011478683748</v>
          </cell>
        </row>
        <row r="46">
          <cell r="A46">
            <v>0.20000000000000154</v>
          </cell>
          <cell r="B46">
            <v>1.0200667556190761</v>
          </cell>
          <cell r="C46">
            <v>0.96104298296611612</v>
          </cell>
          <cell r="I46">
            <v>64</v>
          </cell>
          <cell r="J46">
            <v>8.3809265786210858</v>
          </cell>
          <cell r="K46">
            <v>7.2799901634413828</v>
          </cell>
          <cell r="L46">
            <v>7.2167222004430505</v>
          </cell>
          <cell r="M46">
            <v>294.58828521260006</v>
          </cell>
        </row>
        <row r="47">
          <cell r="A47">
            <v>0.30000000000000154</v>
          </cell>
          <cell r="B47">
            <v>1.0453385141288609</v>
          </cell>
          <cell r="C47">
            <v>0.91513696182662851</v>
          </cell>
          <cell r="I47">
            <v>66</v>
          </cell>
          <cell r="J47">
            <v>8.6968290187921138</v>
          </cell>
          <cell r="K47">
            <v>7.4163788623556854</v>
          </cell>
          <cell r="L47">
            <v>7.4138119861593239</v>
          </cell>
          <cell r="M47">
            <v>309.21846944452358</v>
          </cell>
        </row>
        <row r="48">
          <cell r="A48">
            <v>0.40000000000000158</v>
          </cell>
          <cell r="B48">
            <v>1.0810723718384554</v>
          </cell>
          <cell r="C48">
            <v>0.85563878608117683</v>
          </cell>
          <cell r="I48">
            <v>68</v>
          </cell>
          <cell r="J48">
            <v>9.0246387762233358</v>
          </cell>
          <cell r="K48">
            <v>7.549581493169633</v>
          </cell>
          <cell r="L48">
            <v>7.612897059464836</v>
          </cell>
          <cell r="M48">
            <v>324.24486371016809</v>
          </cell>
        </row>
        <row r="49">
          <cell r="A49">
            <v>0.50000000000000155</v>
          </cell>
          <cell r="B49">
            <v>1.1276259652063816</v>
          </cell>
          <cell r="C49">
            <v>0.78644773296592629</v>
          </cell>
          <cell r="I49">
            <v>70</v>
          </cell>
          <cell r="J49">
            <v>9.3648046736723618</v>
          </cell>
          <cell r="K49">
            <v>7.6794772255344261</v>
          </cell>
          <cell r="L49">
            <v>7.8137582124817007</v>
          </cell>
          <cell r="M49">
            <v>339.67124210037758</v>
          </cell>
        </row>
        <row r="50">
          <cell r="A50">
            <v>0.60000000000000153</v>
          </cell>
          <cell r="B50">
            <v>1.1854652182422687</v>
          </cell>
          <cell r="C50">
            <v>0.71157776258722161</v>
          </cell>
          <cell r="I50">
            <v>72</v>
          </cell>
          <cell r="J50">
            <v>9.7177924513823637</v>
          </cell>
          <cell r="K50">
            <v>7.8059627456035656</v>
          </cell>
          <cell r="L50">
            <v>8.0161598285241364</v>
          </cell>
          <cell r="M50">
            <v>355.50092390215389</v>
          </cell>
        </row>
        <row r="51">
          <cell r="A51">
            <v>0.70000000000000151</v>
          </cell>
          <cell r="B51">
            <v>1.2551690056309441</v>
          </cell>
          <cell r="C51">
            <v>0.6347395899824575</v>
          </cell>
          <cell r="I51">
            <v>74</v>
          </cell>
          <cell r="J51">
            <v>10.084085404753205</v>
          </cell>
          <cell r="K51">
            <v>7.9289520302483449</v>
          </cell>
          <cell r="L51">
            <v>8.2198497995089124</v>
          </cell>
          <cell r="M51">
            <v>371.7367406843731</v>
          </cell>
        </row>
        <row r="52">
          <cell r="A52">
            <v>0.80000000000000149</v>
          </cell>
          <cell r="B52">
            <v>1.3374349463048461</v>
          </cell>
          <cell r="C52">
            <v>0.55905516773224273</v>
          </cell>
          <cell r="I52">
            <v>76</v>
          </cell>
          <cell r="J52">
            <v>10.464185046048323</v>
          </cell>
          <cell r="K52">
            <v>8.0483759682521843</v>
          </cell>
          <cell r="L52">
            <v>8.4245595315316741</v>
          </cell>
          <cell r="M52">
            <v>388.38100330525964</v>
          </cell>
        </row>
        <row r="53">
          <cell r="A53">
            <v>0.90000000000000147</v>
          </cell>
          <cell r="B53">
            <v>1.4330863854487759</v>
          </cell>
          <cell r="C53">
            <v>0.4869173611483405</v>
          </cell>
          <cell r="I53">
            <v>78</v>
          </cell>
          <cell r="J53">
            <v>10.858611791043353</v>
          </cell>
          <cell r="K53">
            <v>8.1641818447693772</v>
          </cell>
          <cell r="L53">
            <v>8.6300040458766425</v>
          </cell>
          <cell r="M53">
            <v>405.43546902525605</v>
          </cell>
        </row>
        <row r="54">
          <cell r="A54">
            <v>1.0000000000000016</v>
          </cell>
          <cell r="B54">
            <v>1.5430806348152457</v>
          </cell>
          <cell r="C54">
            <v>0.41997434161402497</v>
          </cell>
          <cell r="I54">
            <v>80</v>
          </cell>
          <cell r="J54">
            <v>11.267905671556612</v>
          </cell>
          <cell r="K54">
            <v>8.2763327063573406</v>
          </cell>
          <cell r="L54">
            <v>8.8358821824504297</v>
          </cell>
          <cell r="M54">
            <v>422.90130892319979</v>
          </cell>
        </row>
        <row r="55">
          <cell r="A55">
            <v>1.1000000000000016</v>
          </cell>
          <cell r="B55">
            <v>1.6685185538222584</v>
          </cell>
          <cell r="C55">
            <v>0.35920131616027401</v>
          </cell>
          <cell r="I55">
            <v>82</v>
          </cell>
          <cell r="J55">
            <v>11.692627074836981</v>
          </cell>
          <cell r="K55">
            <v>8.3848066244286859</v>
          </cell>
          <cell r="L55">
            <v>9.0418769122379494</v>
          </cell>
          <cell r="M55">
            <v>440.77907582732769</v>
          </cell>
        </row>
        <row r="56">
          <cell r="A56">
            <v>1.2000000000000017</v>
          </cell>
          <cell r="B56">
            <v>1.8106555673243776</v>
          </cell>
          <cell r="C56">
            <v>0.305019996207408</v>
          </cell>
          <cell r="I56">
            <v>84</v>
          </cell>
          <cell r="J56">
            <v>12.133357510821609</v>
          </cell>
          <cell r="K56">
            <v>8.4895958750584839</v>
          </cell>
          <cell r="L56">
            <v>9.2476557648621629</v>
          </cell>
          <cell r="M56">
            <v>459.06867298533547</v>
          </cell>
        </row>
        <row r="57">
          <cell r="A57">
            <v>1.3000000000000018</v>
          </cell>
          <cell r="B57">
            <v>1.9709142303266316</v>
          </cell>
          <cell r="C57">
            <v>0.25743319670309317</v>
          </cell>
          <cell r="I57">
            <v>86</v>
          </cell>
          <cell r="J57">
            <v>12.59070040831382</v>
          </cell>
          <cell r="K57">
            <v>8.5907060527720169</v>
          </cell>
          <cell r="L57">
            <v>9.452871376684536</v>
          </cell>
          <cell r="M57">
            <v>477.76932370924908</v>
          </cell>
        </row>
        <row r="58">
          <cell r="A58">
            <v>1.4000000000000019</v>
          </cell>
          <cell r="B58">
            <v>2.1508984653931442</v>
          </cell>
          <cell r="C58">
            <v>0.21615245902553648</v>
          </cell>
          <cell r="I58">
            <v>88</v>
          </cell>
          <cell r="J58">
            <v>13.065281941171385</v>
          </cell>
          <cell r="K58">
            <v>8.688155135284374</v>
          </cell>
          <cell r="L58">
            <v>9.6571621641057366</v>
          </cell>
          <cell r="M58">
            <v>496.87954224099303</v>
          </cell>
        </row>
        <row r="59">
          <cell r="A59">
            <v>1.500000000000002</v>
          </cell>
          <cell r="B59">
            <v>2.3524096152432512</v>
          </cell>
          <cell r="C59">
            <v>0.18070663892364794</v>
          </cell>
          <cell r="I59">
            <v>90</v>
          </cell>
          <cell r="J59">
            <v>13.557751885636355</v>
          </cell>
          <cell r="K59">
            <v>8.7819725152249291</v>
          </cell>
          <cell r="L59">
            <v>9.860153125814481</v>
          </cell>
          <cell r="M59">
            <v>516.39710609296799</v>
          </cell>
        </row>
        <row r="60">
          <cell r="A60">
            <v>1.6000000000000021</v>
          </cell>
          <cell r="B60">
            <v>2.5774644711948898</v>
          </cell>
          <cell r="C60">
            <v>0.15052707581828492</v>
          </cell>
          <cell r="I60">
            <v>92</v>
          </cell>
          <cell r="J60">
            <v>14.06878450998021</v>
          </cell>
          <cell r="K60">
            <v>8.8721980137173855</v>
          </cell>
          <cell r="L60">
            <v>10.061456776687567</v>
          </cell>
          <cell r="M60">
            <v>536.31903012441921</v>
          </cell>
        </row>
        <row r="61">
          <cell r="A61">
            <v>1.7000000000000022</v>
          </cell>
          <cell r="B61">
            <v>2.828315457889973</v>
          </cell>
          <cell r="C61">
            <v>0.12500987063344607</v>
          </cell>
          <cell r="I61">
            <v>94</v>
          </cell>
          <cell r="J61">
            <v>14.599079497682435</v>
          </cell>
          <cell r="K61">
            <v>8.9588808893584631</v>
          </cell>
          <cell r="L61">
            <v>10.260674214869033</v>
          </cell>
          <cell r="M61">
            <v>556.64154261863519</v>
          </cell>
        </row>
        <row r="62">
          <cell r="A62">
            <v>1.8000000000000023</v>
          </cell>
          <cell r="B62">
            <v>3.1074731763172729</v>
          </cell>
          <cell r="C62">
            <v>0.1035583740381516</v>
          </cell>
          <cell r="I62">
            <v>96</v>
          </cell>
          <cell r="J62">
            <v>15.149362905406489</v>
          </cell>
          <cell r="K62">
            <v>9.0420788547009394</v>
          </cell>
          <cell r="L62">
            <v>10.457396322258067</v>
          </cell>
          <cell r="M62">
            <v>577.36006362778892</v>
          </cell>
        </row>
        <row r="63">
          <cell r="A63">
            <v>1.9000000000000024</v>
          </cell>
          <cell r="B63">
            <v>3.4177315307509599</v>
          </cell>
          <cell r="C63">
            <v>8.5609923673400118E-2</v>
          </cell>
          <cell r="I63">
            <v>98</v>
          </cell>
          <cell r="J63">
            <v>15.720388157084782</v>
          </cell>
          <cell r="K63">
            <v>9.1218571108504438</v>
          </cell>
          <cell r="L63">
            <v>10.65120509722202</v>
          </cell>
          <cell r="M63">
            <v>598.46918585130027</v>
          </cell>
        </row>
        <row r="64">
          <cell r="A64">
            <v>2.0000000000000022</v>
          </cell>
          <cell r="B64">
            <v>3.7621956910836394</v>
          </cell>
          <cell r="C64">
            <v>7.0650824853164165E-2</v>
          </cell>
          <cell r="I64">
            <v>100</v>
          </cell>
          <cell r="J64">
            <v>16.312937075473695</v>
          </cell>
          <cell r="K64">
            <v>9.1982874092744833</v>
          </cell>
          <cell r="L64">
            <v>10.841675116836678</v>
          </cell>
          <cell r="M64">
            <v>619.96265830973414</v>
          </cell>
        </row>
        <row r="65">
          <cell r="A65">
            <v>2.1000000000000023</v>
          </cell>
          <cell r="B65">
            <v>4.1443131704103253</v>
          </cell>
          <cell r="C65">
            <v>5.8223038723196618E-2</v>
          </cell>
          <cell r="I65">
            <v>102</v>
          </cell>
          <cell r="K65">
            <v>9.2714471484353425</v>
          </cell>
          <cell r="L65">
            <v>11.028375124355696</v>
          </cell>
          <cell r="M65">
            <v>641.83337306925887</v>
          </cell>
        </row>
        <row r="66">
          <cell r="A66">
            <v>2.2000000000000024</v>
          </cell>
          <cell r="B66">
            <v>4.5679083288982385</v>
          </cell>
          <cell r="C66">
            <v>4.7925344196425655E-2</v>
          </cell>
          <cell r="I66">
            <v>104</v>
          </cell>
          <cell r="K66">
            <v>9.3414185114269319</v>
          </cell>
          <cell r="L66">
            <v>11.210869735944581</v>
          </cell>
          <cell r="M66">
            <v>664.07335526144686</v>
          </cell>
        </row>
        <row r="67">
          <cell r="A67">
            <v>2.3000000000000025</v>
          </cell>
          <cell r="B67">
            <v>5.0372206492687743</v>
          </cell>
          <cell r="C67">
            <v>3.9411054026024614E-2</v>
          </cell>
          <cell r="I67">
            <v>106</v>
          </cell>
          <cell r="K67">
            <v>9.4082876494444392</v>
          </cell>
          <cell r="L67">
            <v>11.388721259003891</v>
          </cell>
          <cell r="M67">
            <v>686.67375662955374</v>
          </cell>
        </row>
        <row r="68">
          <cell r="A68">
            <v>2.4000000000000026</v>
          </cell>
          <cell r="B68">
            <v>5.5569471669655206</v>
          </cell>
          <cell r="C68">
            <v>3.2383774341317832E-2</v>
          </cell>
          <cell r="I68">
            <v>108</v>
          </cell>
          <cell r="K68">
            <v>9.4721439146632491</v>
          </cell>
          <cell r="L68">
            <v>11.561491612677168</v>
          </cell>
          <cell r="M68">
            <v>709.62485281533941</v>
          </cell>
        </row>
        <row r="69">
          <cell r="A69">
            <v>2.5000000000000027</v>
          </cell>
          <cell r="B69">
            <v>6.1322894796637017</v>
          </cell>
          <cell r="C69">
            <v>2.6592226683160483E-2</v>
          </cell>
          <cell r="I69">
            <v>110</v>
          </cell>
          <cell r="K69">
            <v>9.5330791449629686</v>
          </cell>
          <cell r="L69">
            <v>11.728744339418803</v>
          </cell>
          <cell r="M69">
            <v>732.91604457996345</v>
          </cell>
        </row>
        <row r="70">
          <cell r="A70">
            <v>2.6000000000000028</v>
          </cell>
          <cell r="B70">
            <v>6.7690058066080301</v>
          </cell>
          <cell r="C70">
            <v>2.1824797695345063E-2</v>
          </cell>
          <cell r="I70">
            <v>112</v>
          </cell>
          <cell r="K70">
            <v>9.591187001911198</v>
          </cell>
          <cell r="L70">
            <v>11.89004669481638</v>
          </cell>
          <cell r="M70">
            <v>756.53586312853906</v>
          </cell>
        </row>
        <row r="71">
          <cell r="A71">
            <v>2.7000000000000028</v>
          </cell>
          <cell r="B71">
            <v>7.4734686188063124</v>
          </cell>
          <cell r="C71">
            <v>1.7904226754413423E-2</v>
          </cell>
          <cell r="I71">
            <v>114</v>
          </cell>
          <cell r="K71">
            <v>9.646562362522813</v>
          </cell>
          <cell r="L71">
            <v>12.044971801252304</v>
          </cell>
          <cell r="M71">
            <v>780.47197968070532</v>
          </cell>
        </row>
        <row r="72">
          <cell r="A72">
            <v>2.8000000000000029</v>
          </cell>
          <cell r="B72">
            <v>8.2527284168611583</v>
          </cell>
          <cell r="C72">
            <v>1.4682665103197481E-2</v>
          </cell>
          <cell r="I72">
            <v>116</v>
          </cell>
          <cell r="K72">
            <v>9.6993007645341205</v>
          </cell>
          <cell r="L72">
            <v>12.193100849483551</v>
          </cell>
          <cell r="M72">
            <v>804.7112193992092</v>
          </cell>
        </row>
        <row r="73">
          <cell r="A73">
            <v>2.900000000000003</v>
          </cell>
          <cell r="B73">
            <v>9.1145842947497613</v>
          </cell>
          <cell r="C73">
            <v>1.2037221950396557E-2</v>
          </cell>
          <cell r="I73">
            <v>118</v>
          </cell>
          <cell r="K73">
            <v>9.7494979042730101</v>
          </cell>
          <cell r="L73">
            <v>12.334025330849625</v>
          </cell>
          <cell r="M73">
            <v>829.23957975526775</v>
          </cell>
        </row>
        <row r="74">
          <cell r="A74">
            <v>3.0000000000000031</v>
          </cell>
          <cell r="B74">
            <v>10.067661995777797</v>
          </cell>
          <cell r="C74">
            <v>9.8660371654401297E-3</v>
          </cell>
          <cell r="I74">
            <v>120</v>
          </cell>
          <cell r="K74">
            <v>9.7972491856608652</v>
          </cell>
          <cell r="L74">
            <v>12.467349281619143</v>
          </cell>
          <cell r="M74">
            <v>854.04225337365006</v>
          </cell>
        </row>
        <row r="75">
          <cell r="I75">
            <v>122</v>
          </cell>
          <cell r="K75">
            <v>9.8426493184417918</v>
          </cell>
          <cell r="L75">
            <v>12.592691519986849</v>
          </cell>
          <cell r="M75">
            <v>879.10365536243</v>
          </cell>
        </row>
        <row r="76">
          <cell r="I76">
            <v>124</v>
          </cell>
          <cell r="K76">
            <v>9.8857919633907319</v>
          </cell>
          <cell r="L76">
            <v>12.709687855463512</v>
          </cell>
          <cell r="M76">
            <v>904.407455092546</v>
          </cell>
        </row>
        <row r="77">
          <cell r="I77">
            <v>126</v>
          </cell>
          <cell r="K77">
            <v>9.926769421995159</v>
          </cell>
          <cell r="L77">
            <v>12.817993249887628</v>
          </cell>
          <cell r="M77">
            <v>929.93661235125558</v>
          </cell>
        </row>
        <row r="78">
          <cell r="I78">
            <v>128</v>
          </cell>
          <cell r="K78">
            <v>9.965672367925297</v>
          </cell>
          <cell r="L78">
            <v>12.917283909051619</v>
          </cell>
          <cell r="M78">
            <v>955.67341775173486</v>
          </cell>
        </row>
        <row r="79">
          <cell r="I79">
            <v>130</v>
          </cell>
          <cell r="K79">
            <v>10.002589617495705</v>
          </cell>
          <cell r="L79">
            <v>13.007259283993573</v>
          </cell>
          <cell r="M79">
            <v>981.5995372390646</v>
          </cell>
        </row>
        <row r="80">
          <cell r="I80">
            <v>132</v>
          </cell>
          <cell r="K80">
            <v>10.037607936266934</v>
          </cell>
          <cell r="L80">
            <v>13.087643961370659</v>
          </cell>
          <cell r="M80">
            <v>1007.6960604912656</v>
          </cell>
        </row>
        <row r="81">
          <cell r="I81">
            <v>134</v>
          </cell>
          <cell r="K81">
            <v>10.070811878931243</v>
          </cell>
          <cell r="L81">
            <v>13.158189423007011</v>
          </cell>
          <cell r="M81">
            <v>1033.9435529734997</v>
          </cell>
        </row>
        <row r="82">
          <cell r="I82">
            <v>136</v>
          </cell>
          <cell r="K82">
            <v>10.102283659662289</v>
          </cell>
          <cell r="L82">
            <v>13.218675655697844</v>
          </cell>
          <cell r="M82">
            <v>1060.3221113646794</v>
          </cell>
        </row>
        <row r="83">
          <cell r="I83">
            <v>138</v>
          </cell>
          <cell r="K83">
            <v>10.132103050178017</v>
          </cell>
          <cell r="L83">
            <v>13.268912593643964</v>
          </cell>
          <cell r="M83">
            <v>1086.811422039128</v>
          </cell>
        </row>
        <row r="84">
          <cell r="I84">
            <v>140</v>
          </cell>
          <cell r="K84">
            <v>10.160347302861576</v>
          </cell>
          <cell r="L84">
            <v>13.308741377473911</v>
          </cell>
          <cell r="M84">
            <v>1113.3908222522257</v>
          </cell>
        </row>
        <row r="85">
          <cell r="I85">
            <v>142</v>
          </cell>
          <cell r="K85">
            <v>10.187091096400845</v>
          </cell>
          <cell r="L85">
            <v>13.338035415662599</v>
          </cell>
          <cell r="M85">
            <v>1140.0393636486911</v>
          </cell>
        </row>
        <row r="86">
          <cell r="I86">
            <v>144</v>
          </cell>
          <cell r="K86">
            <v>10.212406501537901</v>
          </cell>
          <cell r="L86">
            <v>13.356701236250014</v>
          </cell>
          <cell r="M86">
            <v>1166.7358776858343</v>
          </cell>
        </row>
        <row r="87">
          <cell r="I87">
            <v>146</v>
          </cell>
          <cell r="K87">
            <v>10.236362964660453</v>
          </cell>
          <cell r="L87">
            <v>13.364679119066514</v>
          </cell>
          <cell r="M87">
            <v>1193.4590425421811</v>
          </cell>
        </row>
        <row r="88">
          <cell r="I88">
            <v>148</v>
          </cell>
          <cell r="K88">
            <v>10.259027307114451</v>
          </cell>
          <cell r="L88">
            <v>13.361943501146321</v>
          </cell>
          <cell r="M88">
            <v>1220.1874510647438</v>
          </cell>
        </row>
        <row r="89">
          <cell r="I89">
            <v>150</v>
          </cell>
          <cell r="K89">
            <v>10.28046373826688</v>
          </cell>
          <cell r="L89">
            <v>13.348503150614386</v>
          </cell>
          <cell r="M89">
            <v>1246.8996792961543</v>
          </cell>
        </row>
        <row r="90">
          <cell r="I90">
            <v>152</v>
          </cell>
          <cell r="K90">
            <v>10.300733880497875</v>
          </cell>
          <cell r="L90">
            <v>13.324401107019346</v>
          </cell>
          <cell r="M90">
            <v>1273.5743551161311</v>
          </cell>
        </row>
        <row r="91">
          <cell r="I91">
            <v>154</v>
          </cell>
          <cell r="K91">
            <v>10.319896804449167</v>
          </cell>
          <cell r="L91">
            <v>13.289714388808394</v>
          </cell>
          <cell r="M91">
            <v>1300.1902265304084</v>
          </cell>
        </row>
        <row r="92">
          <cell r="I92">
            <v>156</v>
          </cell>
          <cell r="K92">
            <v>10.338009072999917</v>
          </cell>
          <cell r="L92">
            <v>13.244553471351358</v>
          </cell>
          <cell r="M92">
            <v>1326.7262291443744</v>
          </cell>
        </row>
        <row r="93">
          <cell r="I93">
            <v>158</v>
          </cell>
          <cell r="K93">
            <v>10.355124792579776</v>
          </cell>
          <cell r="L93">
            <v>13.189061541571363</v>
          </cell>
          <cell r="M93">
            <v>1353.1615523681387</v>
          </cell>
        </row>
        <row r="94">
          <cell r="I94">
            <v>160</v>
          </cell>
          <cell r="K94">
            <v>10.371295670561411</v>
          </cell>
          <cell r="L94">
            <v>13.123413537783154</v>
          </cell>
          <cell r="M94">
            <v>1379.4757039144292</v>
          </cell>
        </row>
        <row r="95">
          <cell r="I95">
            <v>162</v>
          </cell>
          <cell r="K95">
            <v>10.38657107760028</v>
          </cell>
          <cell r="L95">
            <v>13.047814985732233</v>
          </cell>
          <cell r="M95">
            <v>1405.6485721703455</v>
          </cell>
        </row>
        <row r="96">
          <cell r="I96">
            <v>164</v>
          </cell>
          <cell r="K96">
            <v>10.400998113907336</v>
          </cell>
          <cell r="L96">
            <v>12.96250064402928</v>
          </cell>
          <cell r="M96">
            <v>1431.6604860482173</v>
          </cell>
        </row>
        <row r="97">
          <cell r="I97">
            <v>166</v>
          </cell>
          <cell r="K97">
            <v>10.414621678550516</v>
          </cell>
          <cell r="L97">
            <v>12.867732974148257</v>
          </cell>
          <cell r="M97">
            <v>1457.4922719492099</v>
          </cell>
        </row>
        <row r="98">
          <cell r="I98">
            <v>168</v>
          </cell>
          <cell r="K98">
            <v>10.427484540983324</v>
          </cell>
          <cell r="L98">
            <v>12.763800451874628</v>
          </cell>
          <cell r="M98">
            <v>1483.1253075054392</v>
          </cell>
        </row>
        <row r="99">
          <cell r="I99">
            <v>170</v>
          </cell>
          <cell r="K99">
            <v>10.439627414093275</v>
          </cell>
          <cell r="L99">
            <v>12.651015738526521</v>
          </cell>
          <cell r="M99">
            <v>1508.5415718015934</v>
          </cell>
        </row>
        <row r="100">
          <cell r="I100">
            <v>172</v>
          </cell>
          <cell r="K100">
            <v>10.451089028149921</v>
          </cell>
          <cell r="L100">
            <v>12.529713731410697</v>
          </cell>
          <cell r="M100">
            <v>1533.7236918149122</v>
          </cell>
        </row>
        <row r="101">
          <cell r="I101">
            <v>174</v>
          </cell>
          <cell r="K101">
            <v>10.461906205111685</v>
          </cell>
          <cell r="L101">
            <v>12.400249513805171</v>
          </cell>
          <cell r="M101">
            <v>1558.6549848521702</v>
          </cell>
        </row>
        <row r="102">
          <cell r="I102">
            <v>176</v>
          </cell>
          <cell r="K102">
            <v>10.472113932823191</v>
          </cell>
          <cell r="L102">
            <v>12.262996225277547</v>
          </cell>
          <cell r="M102">
            <v>1583.3194968034636</v>
          </cell>
        </row>
        <row r="103">
          <cell r="I103">
            <v>178</v>
          </cell>
          <cell r="K103">
            <v>10.481745438700337</v>
          </cell>
          <cell r="L103">
            <v>12.118342873355394</v>
          </cell>
          <cell r="M103">
            <v>1607.7020360744852</v>
          </cell>
        </row>
        <row r="104">
          <cell r="I104">
            <v>180</v>
          </cell>
          <cell r="K104">
            <v>10.490832262559852</v>
          </cell>
          <cell r="L104">
            <v>11.96669210747141</v>
          </cell>
          <cell r="M104">
            <v>1631.7882031009478</v>
          </cell>
        </row>
        <row r="105">
          <cell r="I105">
            <v>182</v>
          </cell>
          <cell r="K105">
            <v>10.499404328303251</v>
          </cell>
          <cell r="L105">
            <v>11.80845797572543</v>
          </cell>
          <cell r="M105">
            <v>1655.5644153903399</v>
          </cell>
        </row>
        <row r="106">
          <cell r="I106">
            <v>184</v>
          </cell>
          <cell r="K106">
            <v>10.507490014213056</v>
          </cell>
          <cell r="L106">
            <v>11.64406368435853</v>
          </cell>
          <cell r="M106">
            <v>1679.0179280766672</v>
          </cell>
        </row>
        <row r="107">
          <cell r="I107">
            <v>186</v>
          </cell>
          <cell r="K107">
            <v>10.515116221661692</v>
          </cell>
          <cell r="L107">
            <v>11.473939378944342</v>
          </cell>
          <cell r="M107">
            <v>1702.1368500127778</v>
          </cell>
        </row>
        <row r="108">
          <cell r="I108">
            <v>188</v>
          </cell>
          <cell r="K108">
            <v>10.522308442071484</v>
          </cell>
          <cell r="L108">
            <v>11.298519965197951</v>
          </cell>
          <cell r="M108">
            <v>1724.9101554618082</v>
          </cell>
        </row>
        <row r="109">
          <cell r="I109">
            <v>190</v>
          </cell>
          <cell r="K109">
            <v>10.52909082199765</v>
          </cell>
          <cell r="L109">
            <v>11.118242986012428</v>
          </cell>
          <cell r="M109">
            <v>1747.327691483822</v>
          </cell>
        </row>
        <row r="110">
          <cell r="I110">
            <v>192</v>
          </cell>
          <cell r="K110">
            <v>10.535486226235808</v>
          </cell>
          <cell r="L110">
            <v>10.933546569890281</v>
          </cell>
          <cell r="M110">
            <v>1769.3801811455121</v>
          </cell>
        </row>
        <row r="111">
          <cell r="I111">
            <v>194</v>
          </cell>
          <cell r="K111">
            <v>10.541516298881481</v>
          </cell>
          <cell r="L111">
            <v>10.744867464374074</v>
          </cell>
          <cell r="M111">
            <v>1791.0592227096397</v>
          </cell>
        </row>
        <row r="112">
          <cell r="I112">
            <v>196</v>
          </cell>
          <cell r="K112">
            <v>10.547201522291685</v>
          </cell>
          <cell r="L112">
            <v>10.55263916643036</v>
          </cell>
          <cell r="M112">
            <v>1812.3572849864302</v>
          </cell>
        </row>
        <row r="113">
          <cell r="I113">
            <v>198</v>
          </cell>
          <cell r="K113">
            <v>10.55256127391843</v>
          </cell>
          <cell r="L113">
            <v>10.357290160036294</v>
          </cell>
          <cell r="M113">
            <v>1833.2676990513785</v>
          </cell>
        </row>
        <row r="114">
          <cell r="I114">
            <v>200</v>
          </cell>
          <cell r="K114">
            <v>10.557613881000949</v>
          </cell>
          <cell r="L114">
            <v>10.159242269489948</v>
          </cell>
          <cell r="M114">
            <v>1853.7846465526754</v>
          </cell>
        </row>
        <row r="115">
          <cell r="I115">
            <v>202</v>
          </cell>
          <cell r="K115">
            <v>10.562376673118067</v>
          </cell>
          <cell r="L115">
            <v>9.9589091352421253</v>
          </cell>
          <cell r="M115">
            <v>1873.9031448467827</v>
          </cell>
        </row>
        <row r="116">
          <cell r="I116">
            <v>204</v>
          </cell>
          <cell r="K116">
            <v>10.566866032614586</v>
          </cell>
          <cell r="L116">
            <v>9.7566948173563866</v>
          </cell>
          <cell r="M116">
            <v>1893.6190292125896</v>
          </cell>
        </row>
        <row r="117">
          <cell r="I117">
            <v>206</v>
          </cell>
          <cell r="K117">
            <v>10.571097442926083</v>
          </cell>
          <cell r="L117">
            <v>9.5529925300688525</v>
          </cell>
          <cell r="M117">
            <v>1912.9289324031442</v>
          </cell>
        </row>
        <row r="118">
          <cell r="I118">
            <v>208</v>
          </cell>
          <cell r="K118">
            <v>10.575085534835337</v>
          </cell>
          <cell r="L118">
            <v>9.3481835093605596</v>
          </cell>
          <cell r="M118">
            <v>1931.8302617993184</v>
          </cell>
        </row>
        <row r="119">
          <cell r="I119">
            <v>210</v>
          </cell>
          <cell r="K119">
            <v>10.578844130700915</v>
          </cell>
          <cell r="L119">
            <v>9.1426360139909555</v>
          </cell>
          <cell r="M119">
            <v>1950.321174432127</v>
          </cell>
        </row>
        <row r="120">
          <cell r="I120">
            <v>212</v>
          </cell>
          <cell r="K120">
            <v>10.582386286704429</v>
          </cell>
          <cell r="L120">
            <v>8.9367044590850142</v>
          </cell>
          <cell r="M120">
            <v>1968.4005501399199</v>
          </cell>
        </row>
        <row r="121">
          <cell r="I121">
            <v>214</v>
          </cell>
          <cell r="K121">
            <v>10.585724333167708</v>
          </cell>
          <cell r="L121">
            <v>8.7307286801301842</v>
          </cell>
          <cell r="M121">
            <v>1986.0679631236151</v>
          </cell>
        </row>
        <row r="122">
          <cell r="I122">
            <v>216</v>
          </cell>
          <cell r="K122">
            <v>10.588869912995001</v>
          </cell>
          <cell r="L122">
            <v>8.5250333241299998</v>
          </cell>
          <cell r="M122">
            <v>2003.3236521577091</v>
          </cell>
        </row>
        <row r="123">
          <cell r="I123">
            <v>218</v>
          </cell>
          <cell r="K123">
            <v>10.591834018298071</v>
          </cell>
          <cell r="L123">
            <v>8.3199273636843412</v>
          </cell>
          <cell r="M123">
            <v>2020.1684897073012</v>
          </cell>
        </row>
        <row r="124">
          <cell r="I124">
            <v>220</v>
          </cell>
          <cell r="K124">
            <v>10.59462702526417</v>
          </cell>
          <cell r="L124">
            <v>8.115703728923096</v>
          </cell>
          <cell r="M124">
            <v>2036.6039501920377</v>
          </cell>
        </row>
        <row r="125">
          <cell r="I125">
            <v>222</v>
          </cell>
          <cell r="K125">
            <v>10.597258727328303</v>
          </cell>
          <cell r="L125">
            <v>7.9126390515107952</v>
          </cell>
          <cell r="M125">
            <v>2052.6320776270154</v>
          </cell>
        </row>
        <row r="126">
          <cell r="I126">
            <v>224</v>
          </cell>
          <cell r="K126">
            <v>10.599738366711904</v>
          </cell>
          <cell r="L126">
            <v>7.7109935143610908</v>
          </cell>
          <cell r="M126">
            <v>2068.2554528585015</v>
          </cell>
        </row>
        <row r="127">
          <cell r="I127">
            <v>226</v>
          </cell>
          <cell r="K127">
            <v>10.60207466439048</v>
          </cell>
          <cell r="L127">
            <v>7.511010800247524</v>
          </cell>
          <cell r="M127">
            <v>2083.4771605991468</v>
          </cell>
        </row>
        <row r="128">
          <cell r="I128">
            <v>228</v>
          </cell>
          <cell r="K128">
            <v>10.60427584855254</v>
          </cell>
          <cell r="L128">
            <v>7.3129181321646</v>
          </cell>
          <cell r="M128">
            <v>2098.3007564533827</v>
          </cell>
        </row>
        <row r="129">
          <cell r="I129">
            <v>230</v>
          </cell>
          <cell r="K129">
            <v>10.606349681611691</v>
          </cell>
          <cell r="L129">
            <v>7.1169263980726631</v>
          </cell>
          <cell r="M129">
            <v>2112.730234109169</v>
          </cell>
        </row>
        <row r="130">
          <cell r="I130">
            <v>232</v>
          </cell>
          <cell r="K130">
            <v>10.608303485833037</v>
          </cell>
          <cell r="L130">
            <v>6.9232303525435483</v>
          </cell>
          <cell r="M130">
            <v>2126.7699928573761</v>
          </cell>
        </row>
        <row r="131">
          <cell r="I131">
            <v>234</v>
          </cell>
          <cell r="K131">
            <v>10.610144167633861</v>
          </cell>
          <cell r="L131">
            <v>6.7320088878015749</v>
          </cell>
          <cell r="M131">
            <v>2140.424805585109</v>
          </cell>
        </row>
        <row r="132">
          <cell r="I132">
            <v>236</v>
          </cell>
          <cell r="K132">
            <v>10.611878240617436</v>
          </cell>
          <cell r="L132">
            <v>6.5434253667166802</v>
          </cell>
          <cell r="M132">
            <v>2153.6997873742953</v>
          </cell>
        </row>
        <row r="133">
          <cell r="I133">
            <v>238</v>
          </cell>
          <cell r="K133">
            <v>10.613511847397364</v>
          </cell>
          <cell r="L133">
            <v>6.3576280104433289</v>
          </cell>
          <cell r="M133">
            <v>2166.6003648221031</v>
          </cell>
        </row>
        <row r="134">
          <cell r="I134">
            <v>240</v>
          </cell>
          <cell r="K134">
            <v>10.615050780268207</v>
          </cell>
          <cell r="L134">
            <v>6.1747503336002456</v>
          </cell>
          <cell r="M134">
            <v>2179.1322461853492</v>
          </cell>
        </row>
        <row r="135">
          <cell r="I135">
            <v>242</v>
          </cell>
          <cell r="K135">
            <v>10.61650050077667</v>
          </cell>
          <cell r="L135">
            <v>5.9949116201424273</v>
          </cell>
          <cell r="M135">
            <v>2191.3013924370716</v>
          </cell>
        </row>
        <row r="136">
          <cell r="I136">
            <v>244</v>
          </cell>
          <cell r="K136">
            <v>10.617866158245759</v>
          </cell>
          <cell r="L136">
            <v>5.8182174333784982</v>
          </cell>
          <cell r="M136">
            <v>2203.1139893100558</v>
          </cell>
        </row>
        <row r="137">
          <cell r="I137">
            <v>246</v>
          </cell>
          <cell r="K137">
            <v>10.619152607302572</v>
          </cell>
          <cell r="L137">
            <v>5.6447601539246648</v>
          </cell>
          <cell r="M137">
            <v>2214.5764203893395</v>
          </cell>
        </row>
        <row r="138">
          <cell r="I138">
            <v>248</v>
          </cell>
          <cell r="K138">
            <v>10.620364424458614</v>
          </cell>
          <cell r="L138">
            <v>5.4746195397526982</v>
          </cell>
          <cell r="M138">
            <v>2225.6952413036606</v>
          </cell>
        </row>
        <row r="139">
          <cell r="I139">
            <v>250</v>
          </cell>
          <cell r="K139">
            <v>10.621505923789634</v>
          </cell>
          <cell r="L139">
            <v>5.3078633028757656</v>
          </cell>
          <cell r="M139">
            <v>2236.4771550545133</v>
          </cell>
        </row>
        <row r="140">
          <cell r="I140">
            <v>252</v>
          </cell>
          <cell r="K140">
            <v>10.622581171760187</v>
          </cell>
          <cell r="L140">
            <v>5.1445476976154794</v>
          </cell>
          <cell r="M140">
            <v>2246.9289885109702</v>
          </cell>
        </row>
        <row r="141">
          <cell r="I141">
            <v>254</v>
          </cell>
          <cell r="K141">
            <v>10.623594001236253</v>
          </cell>
          <cell r="L141">
            <v>4.9847181157998017</v>
          </cell>
          <cell r="M141">
            <v>2257.0576700887041</v>
          </cell>
        </row>
        <row r="142">
          <cell r="I142">
            <v>256</v>
          </cell>
          <cell r="K142">
            <v>10.624548024727497</v>
          </cell>
          <cell r="L142">
            <v>4.8284096846489728</v>
          </cell>
          <cell r="M142">
            <v>2266.8702086227754</v>
          </cell>
        </row>
        <row r="143">
          <cell r="I143">
            <v>258</v>
          </cell>
          <cell r="K143">
            <v>10.625446646898911</v>
          </cell>
          <cell r="L143">
            <v>4.6756478635100409</v>
          </cell>
          <cell r="M143">
            <v>2276.3736734356371</v>
          </cell>
        </row>
        <row r="144">
          <cell r="I144">
            <v>260</v>
          </cell>
          <cell r="K144">
            <v>10.626293076389837</v>
          </cell>
          <cell r="L144">
            <v>4.5264490359962108</v>
          </cell>
          <cell r="M144">
            <v>2285.5751755945657</v>
          </cell>
        </row>
        <row r="145">
          <cell r="I145">
            <v>262</v>
          </cell>
          <cell r="K145">
            <v>10.627090336976714</v>
          </cell>
          <cell r="L145">
            <v>4.3808210944709618</v>
          </cell>
          <cell r="M145">
            <v>2294.4818503461838</v>
          </cell>
        </row>
        <row r="146">
          <cell r="I146">
            <v>264</v>
          </cell>
          <cell r="K146">
            <v>10.627841278114172</v>
          </cell>
          <cell r="L146">
            <v>4.2387640141861906</v>
          </cell>
          <cell r="M146">
            <v>2303.1008407100298</v>
          </cell>
        </row>
        <row r="147">
          <cell r="I147">
            <v>266</v>
          </cell>
          <cell r="K147">
            <v>10.628548584887461</v>
          </cell>
          <cell r="L147">
            <v>4.10027041473586</v>
          </cell>
          <cell r="M147">
            <v>2311.4392822080831</v>
          </cell>
        </row>
        <row r="148">
          <cell r="I148">
            <v>268</v>
          </cell>
          <cell r="K148">
            <v>10.629214787407738</v>
          </cell>
          <cell r="L148">
            <v>3.9653261068201999</v>
          </cell>
          <cell r="M148">
            <v>2319.5042887028053</v>
          </cell>
        </row>
        <row r="149">
          <cell r="I149">
            <v>270</v>
          </cell>
          <cell r="K149">
            <v>10.629842269680054</v>
          </cell>
          <cell r="L149">
            <v>3.8339106226288875</v>
          </cell>
          <cell r="M149">
            <v>2327.3029393125948</v>
          </cell>
        </row>
        <row r="150">
          <cell r="I150">
            <v>272</v>
          </cell>
          <cell r="K150">
            <v>10.630433277972633</v>
          </cell>
          <cell r="L150">
            <v>3.705997728444149</v>
          </cell>
          <cell r="M150">
            <v>2334.8422663704332</v>
          </cell>
        </row>
        <row r="151">
          <cell r="I151">
            <v>274</v>
          </cell>
          <cell r="K151">
            <v>10.630989928714373</v>
          </cell>
          <cell r="L151">
            <v>3.5815559183356465</v>
          </cell>
          <cell r="M151">
            <v>2342.129244388997</v>
          </cell>
        </row>
        <row r="152">
          <cell r="I152">
            <v>276</v>
          </cell>
          <cell r="K152">
            <v>10.631514215946391</v>
          </cell>
          <cell r="L152">
            <v>3.4605488880684909</v>
          </cell>
          <cell r="M152">
            <v>2349.1707799934993</v>
          </cell>
        </row>
        <row r="153">
          <cell r="I153">
            <v>278</v>
          </cell>
          <cell r="K153">
            <v>10.632008018351977</v>
          </cell>
          <cell r="L153">
            <v>3.3429359885735135</v>
          </cell>
          <cell r="M153">
            <v>2355.9737027820015</v>
          </cell>
        </row>
        <row r="154">
          <cell r="I154">
            <v>280</v>
          </cell>
          <cell r="K154">
            <v>10.63247310588809</v>
          </cell>
          <cell r="L154">
            <v>3.2286726585358618</v>
          </cell>
          <cell r="M154">
            <v>2362.5447570718379</v>
          </cell>
        </row>
        <row r="155">
          <cell r="I155">
            <v>282</v>
          </cell>
          <cell r="K155">
            <v>10.632911146040435</v>
          </cell>
          <cell r="L155">
            <v>3.1177108358441736</v>
          </cell>
          <cell r="M155">
            <v>2368.8905944901103</v>
          </cell>
        </row>
        <row r="156">
          <cell r="I156">
            <v>284</v>
          </cell>
          <cell r="K156">
            <v>10.633323709722884</v>
          </cell>
          <cell r="L156">
            <v>3.0099993478092459</v>
          </cell>
          <cell r="M156">
            <v>2375.0177673658532</v>
          </cell>
        </row>
        <row r="157">
          <cell r="I157">
            <v>286</v>
          </cell>
          <cell r="K157">
            <v>10.633712276841031</v>
          </cell>
          <cell r="L157">
            <v>2.9054842802087602</v>
          </cell>
          <cell r="M157">
            <v>2380.9327228814377</v>
          </cell>
        </row>
        <row r="158">
          <cell r="I158">
            <v>288</v>
          </cell>
          <cell r="K158">
            <v>10.634078241538527</v>
          </cell>
          <cell r="L158">
            <v>2.8041093253444442</v>
          </cell>
          <cell r="M158">
            <v>2386.6417979410385</v>
          </cell>
        </row>
        <row r="159">
          <cell r="I159">
            <v>290</v>
          </cell>
          <cell r="K159">
            <v>10.634422917143956</v>
          </cell>
          <cell r="L159">
            <v>2.7058161094110558</v>
          </cell>
          <cell r="M159">
            <v>2392.1512147144731</v>
          </cell>
        </row>
        <row r="160">
          <cell r="I160">
            <v>292</v>
          </cell>
          <cell r="K160">
            <v>10.634747540834978</v>
          </cell>
          <cell r="L160">
            <v>2.6105444995738245</v>
          </cell>
          <cell r="M160">
            <v>2397.4670768154019</v>
          </cell>
        </row>
        <row r="161">
          <cell r="I161">
            <v>294</v>
          </cell>
          <cell r="K161">
            <v>10.635053278035599</v>
          </cell>
          <cell r="L161">
            <v>2.5182328912336684</v>
          </cell>
          <cell r="M161">
            <v>2402.5953660738005</v>
          </cell>
        </row>
        <row r="162">
          <cell r="I162">
            <v>296</v>
          </cell>
          <cell r="K162">
            <v>10.635341226561595</v>
          </cell>
          <cell r="L162">
            <v>2.4288184760286176</v>
          </cell>
          <cell r="M162">
            <v>2407.5419398635877</v>
          </cell>
        </row>
        <row r="163">
          <cell r="I163">
            <v>298</v>
          </cell>
          <cell r="K163">
            <v>10.635612420528268</v>
          </cell>
          <cell r="L163">
            <v>2.3422374911767649</v>
          </cell>
          <cell r="M163">
            <v>2412.3125289475065</v>
          </cell>
        </row>
        <row r="164">
          <cell r="I164">
            <v>300</v>
          </cell>
          <cell r="K164">
            <v>10.63586783403394</v>
          </cell>
          <cell r="L164">
            <v>2.2584254508115555</v>
          </cell>
          <cell r="M164">
            <v>2416.9127358025548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opLeftCell="A2" workbookViewId="0">
      <selection activeCell="B14" sqref="B14:C14"/>
    </sheetView>
  </sheetViews>
  <sheetFormatPr defaultRowHeight="15"/>
  <sheetData>
    <row r="1" spans="1:5">
      <c r="A1" t="s">
        <v>3</v>
      </c>
    </row>
    <row r="3" spans="1:5">
      <c r="A3" t="s">
        <v>9</v>
      </c>
      <c r="B3" t="s">
        <v>2</v>
      </c>
      <c r="C3" s="17">
        <v>40</v>
      </c>
    </row>
    <row r="4" spans="1:5">
      <c r="A4" t="s">
        <v>4</v>
      </c>
      <c r="C4" s="18">
        <v>0.8</v>
      </c>
    </row>
    <row r="5" spans="1:5">
      <c r="A5" t="s">
        <v>5</v>
      </c>
      <c r="C5" s="19">
        <v>0.5</v>
      </c>
    </row>
    <row r="6" spans="1:5">
      <c r="A6" t="s">
        <v>21</v>
      </c>
      <c r="B6" t="s">
        <v>22</v>
      </c>
      <c r="C6">
        <f>C4-C5</f>
        <v>0.30000000000000004</v>
      </c>
    </row>
    <row r="7" spans="1:5">
      <c r="A7" t="s">
        <v>7</v>
      </c>
      <c r="B7" t="s">
        <v>0</v>
      </c>
      <c r="C7">
        <f>LN(1+C6)</f>
        <v>0.26236426446749106</v>
      </c>
    </row>
    <row r="9" spans="1:5">
      <c r="A9" s="20"/>
      <c r="B9" s="15" t="s">
        <v>23</v>
      </c>
      <c r="C9" s="21"/>
      <c r="D9" s="15"/>
      <c r="E9" s="22"/>
    </row>
    <row r="10" spans="1:5">
      <c r="A10" s="23"/>
      <c r="B10" s="16" t="s">
        <v>24</v>
      </c>
      <c r="C10" s="24"/>
      <c r="D10" s="16"/>
      <c r="E10" s="25"/>
    </row>
    <row r="11" spans="1:5">
      <c r="A11" s="23"/>
      <c r="B11" s="16" t="s">
        <v>28</v>
      </c>
      <c r="C11" s="24"/>
      <c r="D11" s="16" t="s">
        <v>27</v>
      </c>
      <c r="E11" s="25"/>
    </row>
    <row r="12" spans="1:5">
      <c r="A12" s="23"/>
      <c r="B12" s="16" t="s">
        <v>29</v>
      </c>
      <c r="C12" s="24" t="s">
        <v>25</v>
      </c>
      <c r="D12" s="28" t="s">
        <v>1</v>
      </c>
      <c r="E12" s="6" t="s">
        <v>1</v>
      </c>
    </row>
    <row r="13" spans="1:5">
      <c r="A13" s="23"/>
      <c r="B13" s="16" t="s">
        <v>30</v>
      </c>
      <c r="C13" s="24" t="s">
        <v>26</v>
      </c>
      <c r="D13" s="28">
        <v>560</v>
      </c>
      <c r="E13" s="6">
        <v>5600</v>
      </c>
    </row>
    <row r="14" spans="1:5">
      <c r="A14" s="2" t="s">
        <v>8</v>
      </c>
      <c r="B14" s="29" t="s">
        <v>6</v>
      </c>
      <c r="C14" s="30" t="s">
        <v>6</v>
      </c>
      <c r="D14" s="29" t="s">
        <v>6</v>
      </c>
      <c r="E14" s="8" t="s">
        <v>6</v>
      </c>
    </row>
    <row r="15" spans="1:5">
      <c r="A15" s="5">
        <v>0</v>
      </c>
      <c r="B15" s="26">
        <f>C3</f>
        <v>40</v>
      </c>
      <c r="C15" s="26">
        <f>$C$3*EXP($C$7*A15)</f>
        <v>40</v>
      </c>
      <c r="D15" s="24">
        <f>C3</f>
        <v>40</v>
      </c>
      <c r="E15" s="25">
        <f>C3</f>
        <v>40</v>
      </c>
    </row>
    <row r="16" spans="1:5">
      <c r="A16" s="5">
        <f>A15+1</f>
        <v>1</v>
      </c>
      <c r="B16" s="26">
        <f>B15*(1+$C$6)</f>
        <v>52</v>
      </c>
      <c r="C16" s="26">
        <f t="shared" ref="C16:C25" si="0">$C$3*EXP($C$7*A16)</f>
        <v>52</v>
      </c>
      <c r="D16" s="24">
        <f>D$13/(1+(D$13/$C$3-1)*EXP(-$C$7*$A16))</f>
        <v>50.909090909090907</v>
      </c>
      <c r="E16" s="25">
        <f>E$13/(1+(E$13/$C$3-1)*EXP(-$C$7*$A16))</f>
        <v>51.888809693513892</v>
      </c>
    </row>
    <row r="17" spans="1:5">
      <c r="A17" s="5">
        <f t="shared" ref="A17:A27" si="1">A16+1</f>
        <v>2</v>
      </c>
      <c r="B17" s="26">
        <f t="shared" ref="B17:B25" si="2">B16*(1+$C$6)</f>
        <v>67.600000000000009</v>
      </c>
      <c r="C17" s="26">
        <f t="shared" si="0"/>
        <v>67.599999999999994</v>
      </c>
      <c r="D17" s="24">
        <f t="shared" ref="D17:E32" si="3">D$13/(1+(D$13/$C$3-1)*EXP(-$C$7*$A17))</f>
        <v>64.424778761061944</v>
      </c>
      <c r="E17" s="25">
        <f t="shared" si="3"/>
        <v>67.268462577297612</v>
      </c>
    </row>
    <row r="18" spans="1:5">
      <c r="A18" s="5">
        <f t="shared" si="1"/>
        <v>3</v>
      </c>
      <c r="B18" s="26">
        <f t="shared" si="2"/>
        <v>87.88000000000001</v>
      </c>
      <c r="C18" s="26">
        <f t="shared" si="0"/>
        <v>87.88</v>
      </c>
      <c r="D18" s="24">
        <f t="shared" si="3"/>
        <v>80.958083832335333</v>
      </c>
      <c r="E18" s="25">
        <f t="shared" si="3"/>
        <v>87.13499578602945</v>
      </c>
    </row>
    <row r="19" spans="1:5">
      <c r="A19" s="5">
        <f t="shared" si="1"/>
        <v>4</v>
      </c>
      <c r="B19" s="26">
        <f t="shared" si="2"/>
        <v>114.24400000000001</v>
      </c>
      <c r="C19" s="26">
        <f t="shared" si="0"/>
        <v>114.244</v>
      </c>
      <c r="D19" s="24">
        <f t="shared" si="3"/>
        <v>100.87070591128966</v>
      </c>
      <c r="E19" s="25">
        <f t="shared" si="3"/>
        <v>112.74918738073301</v>
      </c>
    </row>
    <row r="20" spans="1:5">
      <c r="A20" s="5">
        <f t="shared" si="1"/>
        <v>5</v>
      </c>
      <c r="B20" s="26">
        <f t="shared" si="2"/>
        <v>148.51720000000003</v>
      </c>
      <c r="C20" s="26">
        <f t="shared" si="0"/>
        <v>148.5172</v>
      </c>
      <c r="D20" s="24">
        <f t="shared" si="3"/>
        <v>124.40911318362491</v>
      </c>
      <c r="E20" s="25">
        <f t="shared" si="3"/>
        <v>145.69393256798804</v>
      </c>
    </row>
    <row r="21" spans="1:5">
      <c r="A21" s="5">
        <f t="shared" si="1"/>
        <v>6</v>
      </c>
      <c r="B21" s="26">
        <f t="shared" si="2"/>
        <v>193.07236000000006</v>
      </c>
      <c r="C21" s="26">
        <f t="shared" si="0"/>
        <v>193.07236</v>
      </c>
      <c r="D21" s="24">
        <f t="shared" si="3"/>
        <v>151.62629722459022</v>
      </c>
      <c r="E21" s="25">
        <f t="shared" si="3"/>
        <v>187.93527151116871</v>
      </c>
    </row>
    <row r="22" spans="1:5">
      <c r="A22" s="5">
        <f t="shared" si="1"/>
        <v>7</v>
      </c>
      <c r="B22" s="26">
        <f t="shared" si="2"/>
        <v>250.99406800000008</v>
      </c>
      <c r="C22" s="26">
        <f t="shared" si="0"/>
        <v>250.994068</v>
      </c>
      <c r="D22" s="24">
        <f t="shared" si="3"/>
        <v>182.30578406992362</v>
      </c>
      <c r="E22" s="25">
        <f t="shared" si="3"/>
        <v>241.88060843843905</v>
      </c>
    </row>
    <row r="23" spans="1:5">
      <c r="A23" s="5">
        <f t="shared" si="1"/>
        <v>8</v>
      </c>
      <c r="B23" s="26">
        <f t="shared" si="2"/>
        <v>326.29228840000013</v>
      </c>
      <c r="C23" s="26">
        <f t="shared" si="0"/>
        <v>326.29228840000002</v>
      </c>
      <c r="D23" s="24">
        <f t="shared" si="3"/>
        <v>215.91084310771325</v>
      </c>
      <c r="E23" s="25">
        <f t="shared" si="3"/>
        <v>310.42237210015878</v>
      </c>
    </row>
    <row r="24" spans="1:5">
      <c r="A24" s="5">
        <f t="shared" si="1"/>
        <v>9</v>
      </c>
      <c r="B24" s="26">
        <f t="shared" si="2"/>
        <v>424.17997492000018</v>
      </c>
      <c r="C24" s="26">
        <f t="shared" si="0"/>
        <v>424.17997492000012</v>
      </c>
      <c r="D24" s="24">
        <f t="shared" si="3"/>
        <v>251.58422362783833</v>
      </c>
      <c r="E24" s="25">
        <f t="shared" si="3"/>
        <v>396.94793096254705</v>
      </c>
    </row>
    <row r="25" spans="1:5">
      <c r="A25" s="5">
        <f t="shared" si="1"/>
        <v>10</v>
      </c>
      <c r="B25" s="26">
        <f t="shared" si="2"/>
        <v>551.4339673960003</v>
      </c>
      <c r="C25" s="26">
        <f t="shared" si="0"/>
        <v>551.43396739600007</v>
      </c>
      <c r="D25" s="24">
        <f t="shared" si="3"/>
        <v>288.21470210830734</v>
      </c>
      <c r="E25" s="25">
        <f t="shared" si="3"/>
        <v>505.28734072755901</v>
      </c>
    </row>
    <row r="26" spans="1:5">
      <c r="A26" s="5">
        <f t="shared" si="1"/>
        <v>11</v>
      </c>
      <c r="B26" s="24"/>
      <c r="C26" s="24"/>
      <c r="D26" s="24">
        <f t="shared" si="3"/>
        <v>324.56589981428726</v>
      </c>
      <c r="E26" s="25">
        <f t="shared" si="3"/>
        <v>639.56128121280892</v>
      </c>
    </row>
    <row r="27" spans="1:5">
      <c r="A27" s="5">
        <f t="shared" si="1"/>
        <v>12</v>
      </c>
      <c r="B27" s="24"/>
      <c r="C27" s="24"/>
      <c r="D27" s="24">
        <f t="shared" si="3"/>
        <v>359.43845590104763</v>
      </c>
      <c r="E27" s="25">
        <f t="shared" si="3"/>
        <v>803.88672846899431</v>
      </c>
    </row>
    <row r="28" spans="1:5">
      <c r="A28" s="5">
        <f t="shared" ref="A28:A35" si="4">A27+1</f>
        <v>13</v>
      </c>
      <c r="B28" s="24"/>
      <c r="C28" s="24"/>
      <c r="D28" s="24">
        <f t="shared" si="3"/>
        <v>391.82216096206713</v>
      </c>
      <c r="E28" s="25">
        <f t="shared" si="3"/>
        <v>1001.9053327158063</v>
      </c>
    </row>
    <row r="29" spans="1:5">
      <c r="A29" s="5">
        <f t="shared" si="4"/>
        <v>14</v>
      </c>
      <c r="B29" s="24"/>
      <c r="C29" s="24"/>
      <c r="D29" s="24">
        <f t="shared" si="3"/>
        <v>420.99910596690904</v>
      </c>
      <c r="E29" s="25">
        <f t="shared" si="3"/>
        <v>1236.1295340268514</v>
      </c>
    </row>
    <row r="30" spans="1:5">
      <c r="A30" s="5">
        <f t="shared" si="4"/>
        <v>15</v>
      </c>
      <c r="B30" s="24"/>
      <c r="C30" s="24"/>
      <c r="D30" s="24">
        <f t="shared" si="3"/>
        <v>446.57943890565144</v>
      </c>
      <c r="E30" s="25">
        <f t="shared" si="3"/>
        <v>1507.1622628586399</v>
      </c>
    </row>
    <row r="31" spans="1:5">
      <c r="A31" s="5">
        <f t="shared" si="4"/>
        <v>16</v>
      </c>
      <c r="B31" s="24"/>
      <c r="C31" s="24"/>
      <c r="D31" s="24">
        <f t="shared" si="3"/>
        <v>468.47563508290466</v>
      </c>
      <c r="E31" s="25">
        <f t="shared" si="3"/>
        <v>1812.9332003922298</v>
      </c>
    </row>
    <row r="32" spans="1:5">
      <c r="A32" s="5">
        <f t="shared" si="4"/>
        <v>17</v>
      </c>
      <c r="B32" s="24"/>
      <c r="C32" s="24"/>
      <c r="D32" s="24">
        <f t="shared" si="3"/>
        <v>486.8372291270752</v>
      </c>
      <c r="E32" s="25">
        <f t="shared" si="3"/>
        <v>2148.1789658212433</v>
      </c>
    </row>
    <row r="33" spans="1:5">
      <c r="A33" s="5">
        <f t="shared" si="4"/>
        <v>18</v>
      </c>
      <c r="B33" s="24"/>
      <c r="C33" s="24"/>
      <c r="D33" s="24">
        <f t="shared" ref="D33:E35" si="5">D$13/(1+(D$13/$C$3-1)*EXP(-$C$7*$A33))</f>
        <v>501.9714129755456</v>
      </c>
      <c r="E33" s="25">
        <f t="shared" si="5"/>
        <v>2504.4213070004912</v>
      </c>
    </row>
    <row r="34" spans="1:5">
      <c r="A34" s="5">
        <f t="shared" si="4"/>
        <v>19</v>
      </c>
      <c r="B34" s="24"/>
      <c r="C34" s="24"/>
      <c r="D34" s="24">
        <f t="shared" si="5"/>
        <v>514.26906708825823</v>
      </c>
      <c r="E34" s="25">
        <f t="shared" si="5"/>
        <v>2870.6109542159534</v>
      </c>
    </row>
    <row r="35" spans="1:5">
      <c r="A35" s="7">
        <f t="shared" si="4"/>
        <v>20</v>
      </c>
      <c r="B35" s="1"/>
      <c r="C35" s="1"/>
      <c r="D35" s="1">
        <f t="shared" si="5"/>
        <v>524.14669791725476</v>
      </c>
      <c r="E35" s="27">
        <f t="shared" si="5"/>
        <v>3234.3994622652654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activeCell="C14" sqref="C14"/>
    </sheetView>
  </sheetViews>
  <sheetFormatPr defaultRowHeight="15"/>
  <sheetData>
    <row r="1" spans="1:10">
      <c r="A1" t="s">
        <v>10</v>
      </c>
    </row>
    <row r="3" spans="1:10">
      <c r="A3" t="s">
        <v>19</v>
      </c>
      <c r="F3" t="s">
        <v>13</v>
      </c>
    </row>
    <row r="4" spans="1:10">
      <c r="A4" s="3" t="s">
        <v>12</v>
      </c>
      <c r="B4" s="4" t="s">
        <v>6</v>
      </c>
      <c r="F4" s="3" t="s">
        <v>2</v>
      </c>
      <c r="G4" s="13" t="s">
        <v>6</v>
      </c>
      <c r="H4" s="13" t="s">
        <v>14</v>
      </c>
      <c r="I4" s="4" t="s">
        <v>0</v>
      </c>
      <c r="J4" s="31" t="s">
        <v>38</v>
      </c>
    </row>
    <row r="5" spans="1:10">
      <c r="A5" s="5">
        <v>0</v>
      </c>
      <c r="B5" s="6">
        <v>2</v>
      </c>
      <c r="F5" s="5">
        <f>$B$5</f>
        <v>2</v>
      </c>
      <c r="G5" s="12">
        <f>B6</f>
        <v>5</v>
      </c>
      <c r="H5" s="12">
        <v>1</v>
      </c>
      <c r="I5" s="6">
        <f>LN(G5/F5)/H5</f>
        <v>0.91629073187415511</v>
      </c>
      <c r="J5" s="15">
        <f>H5*I5</f>
        <v>0.91629073187415511</v>
      </c>
    </row>
    <row r="6" spans="1:10">
      <c r="A6" s="5">
        <f>A5+1</f>
        <v>1</v>
      </c>
      <c r="B6" s="6">
        <v>5</v>
      </c>
      <c r="F6" s="5">
        <f>$B$5</f>
        <v>2</v>
      </c>
      <c r="G6" s="12">
        <f>B7</f>
        <v>9</v>
      </c>
      <c r="H6" s="12">
        <v>2</v>
      </c>
      <c r="I6" s="6">
        <f t="shared" ref="I6:I10" si="0">LN(G6/F6)/H6</f>
        <v>0.75203869838813708</v>
      </c>
      <c r="J6" s="16">
        <f t="shared" ref="J6:J10" si="1">H6*I6</f>
        <v>1.5040773967762742</v>
      </c>
    </row>
    <row r="7" spans="1:10">
      <c r="A7" s="5">
        <f t="shared" ref="A7:A8" si="2">A6+1</f>
        <v>2</v>
      </c>
      <c r="B7" s="6">
        <v>9</v>
      </c>
      <c r="F7" s="5">
        <f>$B$5</f>
        <v>2</v>
      </c>
      <c r="G7" s="12">
        <f>B8</f>
        <v>17</v>
      </c>
      <c r="H7" s="12">
        <v>3</v>
      </c>
      <c r="I7" s="6">
        <f t="shared" si="0"/>
        <v>0.71335538783209029</v>
      </c>
      <c r="J7" s="16">
        <f t="shared" si="1"/>
        <v>2.1400661634962708</v>
      </c>
    </row>
    <row r="8" spans="1:10">
      <c r="A8" s="7">
        <f t="shared" si="2"/>
        <v>3</v>
      </c>
      <c r="B8" s="8">
        <v>17</v>
      </c>
      <c r="F8" s="5">
        <f>$B$6</f>
        <v>5</v>
      </c>
      <c r="G8" s="12">
        <f>B7</f>
        <v>9</v>
      </c>
      <c r="H8" s="12">
        <v>1</v>
      </c>
      <c r="I8" s="6">
        <f t="shared" si="0"/>
        <v>0.58778666490211906</v>
      </c>
      <c r="J8" s="16">
        <f t="shared" si="1"/>
        <v>0.58778666490211906</v>
      </c>
    </row>
    <row r="9" spans="1:10">
      <c r="F9" s="5">
        <f>$B$6</f>
        <v>5</v>
      </c>
      <c r="G9" s="12">
        <f>B8</f>
        <v>17</v>
      </c>
      <c r="H9" s="12">
        <v>2</v>
      </c>
      <c r="I9" s="6">
        <f t="shared" si="0"/>
        <v>0.61188771581105783</v>
      </c>
      <c r="J9" s="16">
        <f t="shared" si="1"/>
        <v>1.2237754316221157</v>
      </c>
    </row>
    <row r="10" spans="1:10">
      <c r="A10" t="s">
        <v>9</v>
      </c>
      <c r="B10" t="s">
        <v>2</v>
      </c>
      <c r="C10">
        <v>17</v>
      </c>
      <c r="F10" s="5">
        <f>$B$7</f>
        <v>9</v>
      </c>
      <c r="G10" s="12">
        <f>B8</f>
        <v>17</v>
      </c>
      <c r="H10" s="12">
        <v>1</v>
      </c>
      <c r="I10" s="6">
        <f t="shared" si="0"/>
        <v>0.63598876671999671</v>
      </c>
      <c r="J10" s="32">
        <f t="shared" si="1"/>
        <v>0.63598876671999671</v>
      </c>
    </row>
    <row r="11" spans="1:10">
      <c r="A11" t="s">
        <v>11</v>
      </c>
      <c r="B11" t="s">
        <v>1</v>
      </c>
      <c r="C11">
        <v>7700</v>
      </c>
      <c r="F11" s="9"/>
      <c r="G11" s="10"/>
      <c r="H11" s="10" t="s">
        <v>15</v>
      </c>
      <c r="I11" s="11">
        <f>AVERAGE(I5:I10)</f>
        <v>0.70289132758792594</v>
      </c>
      <c r="J11" s="32">
        <f>SUM(J5:J10)/SUM(H5:H10)</f>
        <v>0.70079851553909323</v>
      </c>
    </row>
    <row r="12" spans="1:10">
      <c r="B12" t="s">
        <v>17</v>
      </c>
      <c r="C12" t="s">
        <v>18</v>
      </c>
      <c r="F12" s="2"/>
      <c r="G12" s="1"/>
      <c r="H12" s="14" t="s">
        <v>16</v>
      </c>
      <c r="I12" s="8">
        <f>AVERAGE(I6:I10)</f>
        <v>0.66021144673068011</v>
      </c>
    </row>
    <row r="13" spans="1:10">
      <c r="A13" t="s">
        <v>20</v>
      </c>
      <c r="B13">
        <f>I11</f>
        <v>0.70289132758792594</v>
      </c>
      <c r="C13">
        <v>0.70079999999999998</v>
      </c>
    </row>
    <row r="14" spans="1:10">
      <c r="A14" s="1" t="s">
        <v>12</v>
      </c>
      <c r="B14" s="2" t="s">
        <v>6</v>
      </c>
      <c r="C14" s="2" t="s">
        <v>6</v>
      </c>
    </row>
    <row r="15" spans="1:10">
      <c r="A15">
        <v>0</v>
      </c>
      <c r="B15">
        <f>C10</f>
        <v>17</v>
      </c>
      <c r="C15">
        <f>C10</f>
        <v>17</v>
      </c>
    </row>
    <row r="16" spans="1:10">
      <c r="A16">
        <f>A15+1</f>
        <v>1</v>
      </c>
      <c r="B16">
        <f t="shared" ref="B16:C35" si="3">$C$11/(1+($C$11/$C$10-1)*EXP(-B$13*$A16))</f>
        <v>34.255809569562864</v>
      </c>
      <c r="C16">
        <f t="shared" si="3"/>
        <v>34.184562027050987</v>
      </c>
    </row>
    <row r="17" spans="1:3">
      <c r="A17">
        <f t="shared" ref="A17:A30" si="4">A16+1</f>
        <v>2</v>
      </c>
      <c r="B17">
        <f t="shared" si="3"/>
        <v>68.870079702135783</v>
      </c>
      <c r="C17">
        <f t="shared" si="3"/>
        <v>68.585181933274328</v>
      </c>
    </row>
    <row r="18" spans="1:3">
      <c r="A18">
        <f t="shared" si="4"/>
        <v>3</v>
      </c>
      <c r="B18">
        <f t="shared" si="3"/>
        <v>137.83194589081754</v>
      </c>
      <c r="C18">
        <f t="shared" si="3"/>
        <v>136.98523379079239</v>
      </c>
    </row>
    <row r="19" spans="1:3">
      <c r="A19">
        <f t="shared" si="4"/>
        <v>4</v>
      </c>
      <c r="B19">
        <f t="shared" si="3"/>
        <v>273.3738386677274</v>
      </c>
      <c r="C19">
        <f t="shared" si="3"/>
        <v>271.17672223044622</v>
      </c>
    </row>
    <row r="20" spans="1:3">
      <c r="A20">
        <f t="shared" si="4"/>
        <v>5</v>
      </c>
      <c r="B20">
        <f t="shared" si="3"/>
        <v>532.81429752219844</v>
      </c>
      <c r="C20">
        <f t="shared" si="3"/>
        <v>527.65168016788823</v>
      </c>
    </row>
    <row r="21" spans="1:3">
      <c r="A21">
        <f t="shared" si="4"/>
        <v>6</v>
      </c>
      <c r="B21">
        <f t="shared" si="3"/>
        <v>1005.1480115492914</v>
      </c>
      <c r="C21">
        <f t="shared" si="3"/>
        <v>994.23262333548121</v>
      </c>
    </row>
    <row r="22" spans="1:3">
      <c r="A22">
        <f t="shared" si="4"/>
        <v>7</v>
      </c>
      <c r="B22">
        <f t="shared" si="3"/>
        <v>1791.5357374478219</v>
      </c>
      <c r="C22">
        <f t="shared" si="3"/>
        <v>1771.4898438249577</v>
      </c>
    </row>
    <row r="23" spans="1:3">
      <c r="A23">
        <f t="shared" si="4"/>
        <v>8</v>
      </c>
      <c r="B23">
        <f t="shared" si="3"/>
        <v>2924.4161040747217</v>
      </c>
      <c r="C23">
        <f t="shared" si="3"/>
        <v>2894.1327255677343</v>
      </c>
    </row>
    <row r="24" spans="1:3">
      <c r="A24">
        <f t="shared" si="4"/>
        <v>9</v>
      </c>
      <c r="B24">
        <f t="shared" si="3"/>
        <v>4257.4728485289297</v>
      </c>
      <c r="C24">
        <f t="shared" si="3"/>
        <v>4221.6117933426276</v>
      </c>
    </row>
    <row r="25" spans="1:3">
      <c r="A25">
        <f t="shared" si="4"/>
        <v>10</v>
      </c>
      <c r="B25">
        <f t="shared" si="3"/>
        <v>5498.5390870025367</v>
      </c>
      <c r="C25">
        <f t="shared" si="3"/>
        <v>5465.5156223833483</v>
      </c>
    </row>
    <row r="26" spans="1:3">
      <c r="A26">
        <f t="shared" si="4"/>
        <v>11</v>
      </c>
      <c r="B26">
        <f t="shared" si="3"/>
        <v>6426.0657785533813</v>
      </c>
      <c r="C26">
        <f t="shared" si="3"/>
        <v>6401.4194474779279</v>
      </c>
    </row>
    <row r="27" spans="1:3">
      <c r="A27">
        <f t="shared" si="4"/>
        <v>12</v>
      </c>
      <c r="B27">
        <f t="shared" si="3"/>
        <v>7011.7208263348548</v>
      </c>
      <c r="C27">
        <f t="shared" si="3"/>
        <v>6995.8288722229445</v>
      </c>
    </row>
    <row r="28" spans="1:3">
      <c r="A28">
        <f t="shared" si="4"/>
        <v>13</v>
      </c>
      <c r="B28">
        <f t="shared" si="3"/>
        <v>7343.0913148474665</v>
      </c>
      <c r="C28">
        <f t="shared" si="3"/>
        <v>7333.7227447488021</v>
      </c>
    </row>
    <row r="29" spans="1:3">
      <c r="A29">
        <f t="shared" si="4"/>
        <v>14</v>
      </c>
      <c r="B29">
        <f t="shared" si="3"/>
        <v>7519.0415582977985</v>
      </c>
      <c r="C29">
        <f t="shared" si="3"/>
        <v>7513.7950441830144</v>
      </c>
    </row>
    <row r="30" spans="1:3">
      <c r="A30">
        <f t="shared" si="4"/>
        <v>15</v>
      </c>
      <c r="B30">
        <f t="shared" si="3"/>
        <v>7609.3222956444533</v>
      </c>
      <c r="C30">
        <f t="shared" si="3"/>
        <v>7606.4677575486594</v>
      </c>
    </row>
    <row r="31" spans="1:3">
      <c r="A31">
        <f t="shared" ref="A31:A35" si="5">A30+1</f>
        <v>16</v>
      </c>
      <c r="B31">
        <f t="shared" si="3"/>
        <v>7654.8322568759386</v>
      </c>
      <c r="C31">
        <f t="shared" si="3"/>
        <v>7653.3046380829901</v>
      </c>
    </row>
    <row r="32" spans="1:3">
      <c r="A32">
        <f t="shared" si="5"/>
        <v>17</v>
      </c>
      <c r="B32">
        <f t="shared" si="3"/>
        <v>7677.568692007022</v>
      </c>
      <c r="C32">
        <f t="shared" si="3"/>
        <v>7676.7593057986041</v>
      </c>
    </row>
    <row r="33" spans="1:3">
      <c r="A33">
        <f t="shared" si="5"/>
        <v>18</v>
      </c>
      <c r="B33">
        <f t="shared" si="3"/>
        <v>7688.8767432531431</v>
      </c>
      <c r="C33">
        <f t="shared" si="3"/>
        <v>7688.450679536465</v>
      </c>
    </row>
    <row r="34" spans="1:3">
      <c r="A34">
        <f t="shared" si="5"/>
        <v>19</v>
      </c>
      <c r="B34">
        <f t="shared" si="3"/>
        <v>7694.4882821138008</v>
      </c>
      <c r="C34">
        <f t="shared" si="3"/>
        <v>7694.2650297689261</v>
      </c>
    </row>
    <row r="35" spans="1:3">
      <c r="A35">
        <f t="shared" si="5"/>
        <v>20</v>
      </c>
      <c r="B35">
        <f t="shared" si="3"/>
        <v>7697.2698775472836</v>
      </c>
      <c r="C35">
        <f t="shared" si="3"/>
        <v>7697.1533072839029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K32" sqref="K32"/>
    </sheetView>
  </sheetViews>
  <sheetFormatPr defaultRowHeight="15"/>
  <sheetData>
    <row r="1" spans="1:4">
      <c r="A1" t="s">
        <v>31</v>
      </c>
    </row>
    <row r="3" spans="1:4">
      <c r="A3" t="s">
        <v>9</v>
      </c>
      <c r="B3" t="s">
        <v>2</v>
      </c>
      <c r="C3" s="17">
        <v>120000</v>
      </c>
    </row>
    <row r="4" spans="1:4">
      <c r="A4" t="s">
        <v>21</v>
      </c>
      <c r="B4" t="s">
        <v>22</v>
      </c>
      <c r="C4">
        <v>0.3</v>
      </c>
    </row>
    <row r="5" spans="1:4">
      <c r="A5" t="s">
        <v>8</v>
      </c>
      <c r="B5" t="s">
        <v>34</v>
      </c>
      <c r="C5">
        <v>18</v>
      </c>
    </row>
    <row r="6" spans="1:4">
      <c r="A6" t="s">
        <v>7</v>
      </c>
      <c r="B6" t="s">
        <v>32</v>
      </c>
      <c r="C6">
        <f>LN(1+C4)</f>
        <v>0.26236426446749106</v>
      </c>
      <c r="D6">
        <v>0.222772</v>
      </c>
    </row>
    <row r="7" spans="1:4">
      <c r="A7" t="s">
        <v>7</v>
      </c>
      <c r="B7" t="s">
        <v>33</v>
      </c>
      <c r="C7">
        <f>C6/C5</f>
        <v>1.457579247041617E-2</v>
      </c>
      <c r="D7">
        <f>D6/C5</f>
        <v>1.2376222222222222E-2</v>
      </c>
    </row>
    <row r="8" spans="1:4">
      <c r="A8" t="s">
        <v>35</v>
      </c>
      <c r="B8" t="s">
        <v>1</v>
      </c>
      <c r="C8">
        <v>224000</v>
      </c>
      <c r="D8">
        <v>224000</v>
      </c>
    </row>
    <row r="9" spans="1:4">
      <c r="A9" s="24"/>
      <c r="B9" s="24"/>
      <c r="C9" s="24"/>
      <c r="D9" s="24"/>
    </row>
    <row r="10" spans="1:4">
      <c r="A10" s="24"/>
      <c r="B10" s="20"/>
      <c r="C10" s="21" t="s">
        <v>27</v>
      </c>
      <c r="D10" s="22"/>
    </row>
    <row r="11" spans="1:4">
      <c r="A11" s="24"/>
      <c r="B11" s="23"/>
      <c r="C11" s="12" t="s">
        <v>36</v>
      </c>
      <c r="D11" s="6" t="s">
        <v>37</v>
      </c>
    </row>
    <row r="12" spans="1:4">
      <c r="A12" s="24"/>
      <c r="B12" s="2" t="s">
        <v>8</v>
      </c>
      <c r="C12" s="30" t="s">
        <v>6</v>
      </c>
      <c r="D12" s="8" t="s">
        <v>6</v>
      </c>
    </row>
    <row r="13" spans="1:4">
      <c r="A13" s="24"/>
      <c r="B13" s="5">
        <v>0</v>
      </c>
      <c r="C13" s="24">
        <f>$C3</f>
        <v>120000</v>
      </c>
      <c r="D13" s="25">
        <f>$C3</f>
        <v>120000</v>
      </c>
    </row>
    <row r="14" spans="1:4">
      <c r="A14" s="24"/>
      <c r="B14" s="5">
        <f>B13+1</f>
        <v>1</v>
      </c>
      <c r="C14" s="24">
        <f t="shared" ref="C14:D33" si="0">C$8/(1+(C$8/$C$3-1)*EXP(-C$6*$B14))</f>
        <v>134400</v>
      </c>
      <c r="D14" s="25">
        <f t="shared" si="0"/>
        <v>132263.339441672</v>
      </c>
    </row>
    <row r="15" spans="1:4">
      <c r="A15" s="24"/>
      <c r="B15" s="5">
        <f t="shared" ref="B15:B33" si="1">B14+1</f>
        <v>2</v>
      </c>
      <c r="C15" s="24">
        <f t="shared" si="0"/>
        <v>148067.79661016949</v>
      </c>
      <c r="D15" s="25">
        <f t="shared" si="0"/>
        <v>144044.12949370401</v>
      </c>
    </row>
    <row r="16" spans="1:4">
      <c r="A16" s="24"/>
      <c r="B16" s="5">
        <f t="shared" si="1"/>
        <v>3</v>
      </c>
      <c r="C16" s="24">
        <f t="shared" si="0"/>
        <v>160633.66336633664</v>
      </c>
      <c r="D16" s="25">
        <f t="shared" si="0"/>
        <v>155100.14080636099</v>
      </c>
    </row>
    <row r="17" spans="1:4">
      <c r="A17" s="24"/>
      <c r="B17" s="5">
        <f t="shared" si="1"/>
        <v>4</v>
      </c>
      <c r="C17" s="24">
        <f t="shared" si="0"/>
        <v>171852.40367826796</v>
      </c>
      <c r="D17" s="25">
        <f t="shared" si="0"/>
        <v>165250.88926830346</v>
      </c>
    </row>
    <row r="18" spans="1:4">
      <c r="A18" s="24"/>
      <c r="B18" s="5">
        <f t="shared" si="1"/>
        <v>5</v>
      </c>
      <c r="C18" s="24">
        <f t="shared" si="0"/>
        <v>181609.07619957798</v>
      </c>
      <c r="D18" s="25">
        <f t="shared" si="0"/>
        <v>174384.55782953312</v>
      </c>
    </row>
    <row r="19" spans="1:4">
      <c r="A19" s="24"/>
      <c r="B19" s="5">
        <f t="shared" si="1"/>
        <v>6</v>
      </c>
      <c r="C19" s="24">
        <f t="shared" si="0"/>
        <v>189902.49178196772</v>
      </c>
      <c r="D19" s="25">
        <f t="shared" si="0"/>
        <v>182455.21838346458</v>
      </c>
    </row>
    <row r="20" spans="1:4">
      <c r="A20" s="24"/>
      <c r="B20" s="5">
        <f t="shared" si="1"/>
        <v>7</v>
      </c>
      <c r="C20" s="24">
        <f t="shared" si="0"/>
        <v>196816.23831712612</v>
      </c>
      <c r="D20" s="25">
        <f t="shared" si="0"/>
        <v>189472.99813481877</v>
      </c>
    </row>
    <row r="21" spans="1:4">
      <c r="A21" s="24"/>
      <c r="B21" s="5">
        <f t="shared" si="1"/>
        <v>8</v>
      </c>
      <c r="C21" s="24">
        <f t="shared" si="0"/>
        <v>202486.93535834528</v>
      </c>
      <c r="D21" s="25">
        <f t="shared" si="0"/>
        <v>195490.56030670629</v>
      </c>
    </row>
    <row r="22" spans="1:4">
      <c r="A22" s="24"/>
      <c r="B22" s="5">
        <f t="shared" si="1"/>
        <v>9</v>
      </c>
      <c r="C22" s="24">
        <f t="shared" si="0"/>
        <v>207076.40804238812</v>
      </c>
      <c r="D22" s="25">
        <f t="shared" si="0"/>
        <v>200588.93296651723</v>
      </c>
    </row>
    <row r="23" spans="1:4">
      <c r="A23" s="24"/>
      <c r="B23" s="5">
        <f t="shared" si="1"/>
        <v>10</v>
      </c>
      <c r="C23" s="24">
        <f t="shared" si="0"/>
        <v>210750.85321183415</v>
      </c>
      <c r="D23" s="25">
        <f t="shared" si="0"/>
        <v>204864.80289014077</v>
      </c>
    </row>
    <row r="24" spans="1:4">
      <c r="A24" s="24"/>
      <c r="B24" s="5">
        <f t="shared" si="1"/>
        <v>11</v>
      </c>
      <c r="C24" s="24">
        <f t="shared" si="0"/>
        <v>213667.31226126658</v>
      </c>
      <c r="D24" s="25">
        <f t="shared" si="0"/>
        <v>208420.37124059544</v>
      </c>
    </row>
    <row r="25" spans="1:4">
      <c r="A25" s="24"/>
      <c r="B25" s="5">
        <f t="shared" si="1"/>
        <v>12</v>
      </c>
      <c r="C25" s="24">
        <f t="shared" si="0"/>
        <v>215966.25998780099</v>
      </c>
      <c r="D25" s="25">
        <f t="shared" si="0"/>
        <v>211356.04440990995</v>
      </c>
    </row>
    <row r="26" spans="1:4">
      <c r="A26" s="24"/>
      <c r="B26" s="5">
        <f t="shared" si="1"/>
        <v>13</v>
      </c>
      <c r="C26" s="24">
        <f t="shared" si="0"/>
        <v>217768.62591162082</v>
      </c>
      <c r="D26" s="25">
        <f t="shared" si="0"/>
        <v>213765.71086284998</v>
      </c>
    </row>
    <row r="27" spans="1:4">
      <c r="A27" s="24"/>
      <c r="B27" s="5">
        <f t="shared" si="1"/>
        <v>14</v>
      </c>
      <c r="C27" s="24">
        <f t="shared" si="0"/>
        <v>219175.66460380709</v>
      </c>
      <c r="D27" s="25">
        <f t="shared" si="0"/>
        <v>215734.10661602195</v>
      </c>
    </row>
    <row r="28" spans="1:4">
      <c r="A28" s="24"/>
      <c r="B28" s="5">
        <f t="shared" si="1"/>
        <v>15</v>
      </c>
      <c r="C28" s="24">
        <f t="shared" si="0"/>
        <v>220270.4363719293</v>
      </c>
      <c r="D28" s="25">
        <f t="shared" si="0"/>
        <v>217335.71682930054</v>
      </c>
    </row>
    <row r="29" spans="1:4">
      <c r="A29" s="24"/>
      <c r="B29" s="5">
        <f t="shared" si="1"/>
        <v>16</v>
      </c>
      <c r="C29" s="24">
        <f t="shared" si="0"/>
        <v>221120.03931430311</v>
      </c>
      <c r="D29" s="25">
        <f t="shared" si="0"/>
        <v>218634.71484932484</v>
      </c>
    </row>
    <row r="30" spans="1:4">
      <c r="A30" s="24"/>
      <c r="B30" s="5">
        <f t="shared" si="1"/>
        <v>17</v>
      </c>
      <c r="C30" s="24">
        <f t="shared" si="0"/>
        <v>221778.05312675721</v>
      </c>
      <c r="D30" s="25">
        <f t="shared" si="0"/>
        <v>219685.53938772189</v>
      </c>
    </row>
    <row r="31" spans="1:4">
      <c r="A31" s="24"/>
      <c r="B31" s="5">
        <f t="shared" si="1"/>
        <v>18</v>
      </c>
      <c r="C31" s="24">
        <f t="shared" si="0"/>
        <v>222286.88862518815</v>
      </c>
      <c r="D31" s="25">
        <f t="shared" si="0"/>
        <v>220533.81626271352</v>
      </c>
    </row>
    <row r="32" spans="1:4">
      <c r="A32" s="24"/>
      <c r="B32" s="5">
        <f t="shared" si="1"/>
        <v>19</v>
      </c>
      <c r="C32" s="24">
        <f t="shared" si="0"/>
        <v>222679.89218588063</v>
      </c>
      <c r="D32" s="25">
        <f t="shared" si="0"/>
        <v>221217.42379146069</v>
      </c>
    </row>
    <row r="33" spans="1:4">
      <c r="A33" s="24"/>
      <c r="B33" s="7">
        <f t="shared" si="1"/>
        <v>20</v>
      </c>
      <c r="C33" s="1">
        <f t="shared" si="0"/>
        <v>222983.14953284003</v>
      </c>
      <c r="D33" s="27">
        <f t="shared" si="0"/>
        <v>221767.57369213246</v>
      </c>
    </row>
    <row r="34" spans="1:4">
      <c r="A34" s="24"/>
    </row>
    <row r="35" spans="1:4">
      <c r="A35" s="24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E5" sqref="E5"/>
    </sheetView>
  </sheetViews>
  <sheetFormatPr defaultRowHeight="15"/>
  <cols>
    <col min="3" max="3" width="11" customWidth="1"/>
    <col min="5" max="5" width="9.5703125" bestFit="1" customWidth="1"/>
    <col min="6" max="6" width="9.28515625" bestFit="1" customWidth="1"/>
  </cols>
  <sheetData>
    <row r="1" spans="1:5">
      <c r="A1" t="s">
        <v>3</v>
      </c>
    </row>
    <row r="3" spans="1:5">
      <c r="A3" t="s">
        <v>9</v>
      </c>
      <c r="B3" t="s">
        <v>2</v>
      </c>
      <c r="C3" s="17">
        <v>1</v>
      </c>
    </row>
    <row r="4" spans="1:5">
      <c r="A4" t="s">
        <v>21</v>
      </c>
      <c r="B4" t="s">
        <v>39</v>
      </c>
      <c r="C4">
        <v>3</v>
      </c>
    </row>
    <row r="5" spans="1:5">
      <c r="A5" t="s">
        <v>7</v>
      </c>
      <c r="B5" t="s">
        <v>0</v>
      </c>
      <c r="C5">
        <v>1.1013630000000001</v>
      </c>
    </row>
    <row r="7" spans="1:5">
      <c r="A7" s="24"/>
      <c r="B7" s="24"/>
      <c r="C7" s="24"/>
      <c r="D7" s="24"/>
      <c r="E7" s="24"/>
    </row>
    <row r="8" spans="1:5">
      <c r="A8" s="15"/>
      <c r="B8" s="10" t="s">
        <v>40</v>
      </c>
      <c r="C8" s="10"/>
      <c r="D8" s="21"/>
      <c r="E8" s="35" t="s">
        <v>46</v>
      </c>
    </row>
    <row r="9" spans="1:5">
      <c r="A9" s="16"/>
      <c r="B9" s="12" t="s">
        <v>41</v>
      </c>
      <c r="C9" s="12" t="s">
        <v>44</v>
      </c>
      <c r="D9" s="24"/>
      <c r="E9" s="28" t="s">
        <v>26</v>
      </c>
    </row>
    <row r="10" spans="1:5">
      <c r="A10" s="16"/>
      <c r="B10" s="12" t="s">
        <v>43</v>
      </c>
      <c r="C10" s="12" t="s">
        <v>40</v>
      </c>
      <c r="D10" s="24"/>
      <c r="E10" s="28" t="s">
        <v>1</v>
      </c>
    </row>
    <row r="11" spans="1:5">
      <c r="A11" s="16"/>
      <c r="B11" s="12" t="s">
        <v>42</v>
      </c>
      <c r="C11" s="12" t="s">
        <v>41</v>
      </c>
      <c r="D11" s="24" t="s">
        <v>48</v>
      </c>
      <c r="E11" s="28">
        <v>20500</v>
      </c>
    </row>
    <row r="12" spans="1:5">
      <c r="A12" s="32" t="s">
        <v>8</v>
      </c>
      <c r="B12" s="30" t="s">
        <v>6</v>
      </c>
      <c r="C12" s="30" t="s">
        <v>45</v>
      </c>
      <c r="D12" s="1" t="s">
        <v>47</v>
      </c>
      <c r="E12" s="29" t="s">
        <v>6</v>
      </c>
    </row>
    <row r="13" spans="1:5">
      <c r="A13" s="28">
        <v>0</v>
      </c>
      <c r="B13" s="33">
        <f>C3</f>
        <v>1</v>
      </c>
      <c r="C13" s="33">
        <f>B13</f>
        <v>1</v>
      </c>
      <c r="D13" s="24"/>
      <c r="E13" s="16"/>
    </row>
    <row r="14" spans="1:5">
      <c r="A14" s="28">
        <f>A13+1</f>
        <v>1</v>
      </c>
      <c r="B14" s="33">
        <f>B13*$C$4</f>
        <v>3</v>
      </c>
      <c r="C14" s="33">
        <f>C13+B14</f>
        <v>4</v>
      </c>
      <c r="D14" s="36">
        <f t="shared" ref="D14:D26" si="0">C14/C13</f>
        <v>4</v>
      </c>
      <c r="E14" s="38"/>
    </row>
    <row r="15" spans="1:5">
      <c r="A15" s="28">
        <f t="shared" ref="A15:A32" si="1">A14+1</f>
        <v>2</v>
      </c>
      <c r="B15" s="33">
        <f t="shared" ref="B15:B26" si="2">B14*$C$4</f>
        <v>9</v>
      </c>
      <c r="C15" s="33">
        <f t="shared" ref="C15:C26" si="3">C14+B15</f>
        <v>13</v>
      </c>
      <c r="D15" s="36">
        <f t="shared" si="0"/>
        <v>3.25</v>
      </c>
      <c r="E15" s="38"/>
    </row>
    <row r="16" spans="1:5">
      <c r="A16" s="28">
        <f t="shared" si="1"/>
        <v>3</v>
      </c>
      <c r="B16" s="33">
        <f t="shared" si="2"/>
        <v>27</v>
      </c>
      <c r="C16" s="33">
        <f t="shared" si="3"/>
        <v>40</v>
      </c>
      <c r="D16" s="36">
        <f t="shared" si="0"/>
        <v>3.0769230769230771</v>
      </c>
      <c r="E16" s="38"/>
    </row>
    <row r="17" spans="1:5">
      <c r="A17" s="28">
        <f t="shared" si="1"/>
        <v>4</v>
      </c>
      <c r="B17" s="33">
        <f t="shared" si="2"/>
        <v>81</v>
      </c>
      <c r="C17" s="33">
        <f t="shared" si="3"/>
        <v>121</v>
      </c>
      <c r="D17" s="36">
        <f t="shared" si="0"/>
        <v>3.0249999999999999</v>
      </c>
      <c r="E17" s="38"/>
    </row>
    <row r="18" spans="1:5">
      <c r="A18" s="28">
        <f t="shared" si="1"/>
        <v>5</v>
      </c>
      <c r="B18" s="33">
        <f t="shared" si="2"/>
        <v>243</v>
      </c>
      <c r="C18" s="33">
        <f t="shared" si="3"/>
        <v>364</v>
      </c>
      <c r="D18" s="36">
        <f t="shared" si="0"/>
        <v>3.0082644628099175</v>
      </c>
      <c r="E18" s="38">
        <v>364</v>
      </c>
    </row>
    <row r="19" spans="1:5">
      <c r="A19" s="28">
        <f t="shared" si="1"/>
        <v>6</v>
      </c>
      <c r="B19" s="33">
        <f t="shared" si="2"/>
        <v>729</v>
      </c>
      <c r="C19" s="33">
        <f t="shared" si="3"/>
        <v>1093</v>
      </c>
      <c r="D19" s="36">
        <f t="shared" si="0"/>
        <v>3.0027472527472527</v>
      </c>
      <c r="E19" s="38">
        <f t="shared" ref="E19:E32" si="4">E$11/(1+(E$11/$E$18-1)*EXP(-$C$5*($A19-5)))</f>
        <v>1057.3055356423843</v>
      </c>
    </row>
    <row r="20" spans="1:5">
      <c r="A20" s="28">
        <f t="shared" si="1"/>
        <v>7</v>
      </c>
      <c r="B20" s="33">
        <f t="shared" si="2"/>
        <v>2187</v>
      </c>
      <c r="C20" s="33">
        <f t="shared" si="3"/>
        <v>3280</v>
      </c>
      <c r="D20" s="36">
        <f t="shared" si="0"/>
        <v>3.0009149130832573</v>
      </c>
      <c r="E20" s="38">
        <f t="shared" si="4"/>
        <v>2882.1286489375739</v>
      </c>
    </row>
    <row r="21" spans="1:5">
      <c r="A21" s="28">
        <f t="shared" si="1"/>
        <v>8</v>
      </c>
      <c r="B21" s="33">
        <f t="shared" si="2"/>
        <v>6561</v>
      </c>
      <c r="C21" s="33">
        <f t="shared" si="3"/>
        <v>9841</v>
      </c>
      <c r="D21" s="36">
        <f t="shared" si="0"/>
        <v>3.0003048780487807</v>
      </c>
      <c r="E21" s="38">
        <f t="shared" si="4"/>
        <v>6761.2085571160069</v>
      </c>
    </row>
    <row r="22" spans="1:5">
      <c r="A22" s="28">
        <f t="shared" si="1"/>
        <v>9</v>
      </c>
      <c r="B22" s="33">
        <f t="shared" si="2"/>
        <v>19683</v>
      </c>
      <c r="C22" s="33">
        <f t="shared" si="3"/>
        <v>29524</v>
      </c>
      <c r="D22" s="36">
        <f t="shared" si="0"/>
        <v>3.0001016156894624</v>
      </c>
      <c r="E22" s="38">
        <f t="shared" si="4"/>
        <v>12235.347094664174</v>
      </c>
    </row>
    <row r="23" spans="1:5">
      <c r="A23" s="28">
        <f t="shared" si="1"/>
        <v>10</v>
      </c>
      <c r="B23" s="33">
        <f t="shared" si="2"/>
        <v>59049</v>
      </c>
      <c r="C23" s="33">
        <f t="shared" si="3"/>
        <v>88573</v>
      </c>
      <c r="D23" s="36">
        <f t="shared" si="0"/>
        <v>3.0000338707492209</v>
      </c>
      <c r="E23" s="38">
        <f t="shared" si="4"/>
        <v>16740.98924050013</v>
      </c>
    </row>
    <row r="24" spans="1:5">
      <c r="A24" s="28">
        <f t="shared" si="1"/>
        <v>11</v>
      </c>
      <c r="B24" s="33">
        <f t="shared" si="2"/>
        <v>177147</v>
      </c>
      <c r="C24" s="33">
        <f t="shared" si="3"/>
        <v>265720</v>
      </c>
      <c r="D24" s="36">
        <f t="shared" si="0"/>
        <v>3.0000112901222722</v>
      </c>
      <c r="E24" s="38">
        <f t="shared" si="4"/>
        <v>19076.140642471502</v>
      </c>
    </row>
    <row r="25" spans="1:5">
      <c r="A25" s="28">
        <f t="shared" si="1"/>
        <v>12</v>
      </c>
      <c r="B25" s="33">
        <f t="shared" si="2"/>
        <v>531441</v>
      </c>
      <c r="C25" s="33">
        <f t="shared" si="3"/>
        <v>797161</v>
      </c>
      <c r="D25" s="36">
        <f t="shared" si="0"/>
        <v>3.0000037633599277</v>
      </c>
      <c r="E25" s="38">
        <f t="shared" si="4"/>
        <v>20003.670156528151</v>
      </c>
    </row>
    <row r="26" spans="1:5">
      <c r="A26" s="28">
        <f t="shared" si="1"/>
        <v>13</v>
      </c>
      <c r="B26" s="33">
        <f t="shared" si="2"/>
        <v>1594323</v>
      </c>
      <c r="C26" s="33">
        <f t="shared" si="3"/>
        <v>2391484</v>
      </c>
      <c r="D26" s="36">
        <f t="shared" si="0"/>
        <v>3.0000012544517354</v>
      </c>
      <c r="E26" s="38">
        <f t="shared" si="4"/>
        <v>20332.300659677192</v>
      </c>
    </row>
    <row r="27" spans="1:5">
      <c r="A27" s="28">
        <f t="shared" si="1"/>
        <v>14</v>
      </c>
      <c r="B27" s="33"/>
      <c r="C27" s="26"/>
      <c r="D27" s="24"/>
      <c r="E27" s="38">
        <f t="shared" si="4"/>
        <v>20443.947663811574</v>
      </c>
    </row>
    <row r="28" spans="1:5">
      <c r="A28" s="28">
        <f t="shared" si="1"/>
        <v>15</v>
      </c>
      <c r="B28" s="33"/>
      <c r="C28" s="24"/>
      <c r="D28" s="24"/>
      <c r="E28" s="38">
        <f t="shared" si="4"/>
        <v>20481.333138474743</v>
      </c>
    </row>
    <row r="29" spans="1:5">
      <c r="A29" s="28">
        <f t="shared" si="1"/>
        <v>16</v>
      </c>
      <c r="B29" s="33"/>
      <c r="C29" s="24"/>
      <c r="D29" s="24"/>
      <c r="E29" s="38">
        <f t="shared" si="4"/>
        <v>20493.791030675529</v>
      </c>
    </row>
    <row r="30" spans="1:5">
      <c r="A30" s="28">
        <f t="shared" si="1"/>
        <v>17</v>
      </c>
      <c r="B30" s="33"/>
      <c r="C30" s="24"/>
      <c r="D30" s="24"/>
      <c r="E30" s="38">
        <f t="shared" si="4"/>
        <v>20497.935611354053</v>
      </c>
    </row>
    <row r="31" spans="1:5">
      <c r="A31" s="28">
        <f t="shared" si="1"/>
        <v>18</v>
      </c>
      <c r="B31" s="33"/>
      <c r="C31" s="24"/>
      <c r="D31" s="24"/>
      <c r="E31" s="38">
        <f t="shared" si="4"/>
        <v>20499.313714559376</v>
      </c>
    </row>
    <row r="32" spans="1:5">
      <c r="A32" s="29">
        <f t="shared" si="1"/>
        <v>19</v>
      </c>
      <c r="B32" s="34"/>
      <c r="C32" s="1"/>
      <c r="D32" s="1"/>
      <c r="E32" s="39">
        <f t="shared" si="4"/>
        <v>20499.771861480873</v>
      </c>
    </row>
    <row r="33" spans="1:6">
      <c r="A33" s="5"/>
      <c r="B33" s="33"/>
      <c r="E33" s="37"/>
      <c r="F33" s="36"/>
    </row>
    <row r="34" spans="1:6">
      <c r="A34" s="5"/>
      <c r="B34" s="33"/>
      <c r="E34" s="37"/>
      <c r="F34" s="36"/>
    </row>
    <row r="35" spans="1:6">
      <c r="A35" s="5"/>
      <c r="B35" s="33"/>
      <c r="E35" s="37"/>
      <c r="F35" s="36"/>
    </row>
    <row r="36" spans="1:6">
      <c r="A36" s="5"/>
      <c r="B36" s="33"/>
      <c r="E36" s="37"/>
      <c r="F36" s="36"/>
    </row>
    <row r="37" spans="1:6">
      <c r="A37" s="5"/>
      <c r="B37" s="33"/>
      <c r="E37" s="37"/>
      <c r="F37" s="36"/>
    </row>
    <row r="38" spans="1:6">
      <c r="A38" s="5"/>
      <c r="B38" s="33"/>
      <c r="E38" s="37"/>
      <c r="F38" s="36"/>
    </row>
    <row r="39" spans="1:6">
      <c r="A39" s="5"/>
      <c r="B39" s="33"/>
      <c r="E39" s="37"/>
      <c r="F39" s="36"/>
    </row>
    <row r="40" spans="1:6">
      <c r="A40" s="5"/>
      <c r="B40" s="33"/>
      <c r="E40" s="37"/>
      <c r="F40" s="36"/>
    </row>
    <row r="41" spans="1:6">
      <c r="A41" s="5"/>
      <c r="B41" s="33"/>
      <c r="E41" s="37"/>
      <c r="F41" s="36"/>
    </row>
    <row r="42" spans="1:6">
      <c r="A42" s="5"/>
      <c r="B42" s="33"/>
      <c r="E42" s="37"/>
      <c r="F42" s="36"/>
    </row>
    <row r="43" spans="1:6">
      <c r="A43" s="5"/>
      <c r="B43" s="33"/>
      <c r="E43" s="37"/>
      <c r="F43" s="36"/>
    </row>
    <row r="44" spans="1:6">
      <c r="A44" s="5"/>
      <c r="B44" s="33"/>
      <c r="E44" s="37"/>
      <c r="F44" s="36"/>
    </row>
    <row r="45" spans="1:6">
      <c r="A45" s="5"/>
      <c r="B45" s="33"/>
      <c r="E45" s="37"/>
      <c r="F45" s="36"/>
    </row>
    <row r="46" spans="1:6">
      <c r="A46" s="5"/>
      <c r="B46" s="33"/>
      <c r="E46" s="37"/>
      <c r="F46" s="36"/>
    </row>
    <row r="47" spans="1:6">
      <c r="A47" s="5"/>
      <c r="B47" s="33"/>
      <c r="E47" s="37"/>
      <c r="F47" s="36"/>
    </row>
    <row r="48" spans="1:6">
      <c r="A48" s="5"/>
      <c r="B48" s="33"/>
      <c r="E48" s="37"/>
      <c r="F48" s="36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2" workbookViewId="0">
      <selection activeCell="R21" sqref="R21"/>
    </sheetView>
  </sheetViews>
  <sheetFormatPr defaultRowHeight="15"/>
  <cols>
    <col min="2" max="2" width="12.85546875" customWidth="1"/>
    <col min="3" max="3" width="11.42578125" customWidth="1"/>
  </cols>
  <sheetData>
    <row r="1" spans="1:3">
      <c r="A1" t="s">
        <v>55</v>
      </c>
    </row>
    <row r="3" spans="1:3">
      <c r="A3" s="20"/>
      <c r="B3" s="22" t="s">
        <v>49</v>
      </c>
      <c r="C3" s="24"/>
    </row>
    <row r="4" spans="1:3">
      <c r="A4" s="2"/>
      <c r="B4" s="27" t="s">
        <v>50</v>
      </c>
      <c r="C4" s="24"/>
    </row>
    <row r="5" spans="1:3">
      <c r="A5" s="23" t="s">
        <v>0</v>
      </c>
      <c r="B5" s="25">
        <v>1.1499999999999999</v>
      </c>
      <c r="C5" s="24"/>
    </row>
    <row r="6" spans="1:3">
      <c r="A6" s="23"/>
      <c r="B6" s="25"/>
      <c r="C6" s="24"/>
    </row>
    <row r="7" spans="1:3">
      <c r="A7" s="23" t="s">
        <v>2</v>
      </c>
      <c r="B7" s="25">
        <v>0.5</v>
      </c>
      <c r="C7" s="24"/>
    </row>
    <row r="8" spans="1:3">
      <c r="A8" s="23" t="s">
        <v>51</v>
      </c>
      <c r="B8" s="46">
        <v>2E-8</v>
      </c>
      <c r="C8" s="43"/>
    </row>
    <row r="9" spans="1:3">
      <c r="A9" s="23" t="s">
        <v>52</v>
      </c>
      <c r="B9" s="25">
        <f>SQRT(B5*B5+2*B8*B7*1000000)</f>
        <v>1.1586630226256467</v>
      </c>
      <c r="C9" s="24"/>
    </row>
    <row r="10" spans="1:3">
      <c r="A10" s="40" t="s">
        <v>53</v>
      </c>
      <c r="B10" s="27">
        <f>ATANH(B5/B9)</f>
        <v>2.7926800816069446</v>
      </c>
      <c r="C10" s="24"/>
    </row>
    <row r="11" spans="1:3">
      <c r="A11" s="44"/>
      <c r="B11" s="24"/>
      <c r="C11" s="24"/>
    </row>
    <row r="12" spans="1:3">
      <c r="A12" s="45" t="s">
        <v>14</v>
      </c>
      <c r="B12" s="24"/>
      <c r="C12" s="24"/>
    </row>
    <row r="13" spans="1:3">
      <c r="A13" s="24">
        <v>0.1</v>
      </c>
      <c r="B13" s="24" t="s">
        <v>57</v>
      </c>
      <c r="C13" s="24" t="s">
        <v>54</v>
      </c>
    </row>
    <row r="14" spans="1:3" ht="17.25">
      <c r="A14" s="1" t="s">
        <v>56</v>
      </c>
      <c r="B14" s="2" t="s">
        <v>58</v>
      </c>
      <c r="C14" s="41" t="s">
        <v>59</v>
      </c>
    </row>
    <row r="15" spans="1:3">
      <c r="A15">
        <v>0</v>
      </c>
      <c r="B15" s="42">
        <f>$B$9*$B$9/2/$B$8/POWER(COSH($B$9*A15/2-$B$10),2)/1000000</f>
        <v>0.50000000000000433</v>
      </c>
      <c r="C15" s="25">
        <f>$B$5/$B$8*(1+$B$9/$B$5*TANH($B$9*A15/2-$B$10))/1000000</f>
        <v>6.3837823915946493E-15</v>
      </c>
    </row>
    <row r="16" spans="1:3">
      <c r="A16">
        <f>A15+$A$13</f>
        <v>0.1</v>
      </c>
      <c r="B16" s="42">
        <f>$B$9*$B$9/2/$B$8/POWER(COSH($B$9*A16/2-$B$10),2)/1000000</f>
        <v>0.56090756620056703</v>
      </c>
      <c r="C16" s="25">
        <f t="shared" ref="C16:C79" si="0">$B$5/$B$8*(1+$B$9/$B$5*TANH($B$9*A16/2-$B$10))/1000000</f>
        <v>5.2987515624937635E-2</v>
      </c>
    </row>
    <row r="17" spans="1:3">
      <c r="A17">
        <f>A16+$A$13</f>
        <v>0.2</v>
      </c>
      <c r="B17" s="42">
        <f t="shared" ref="B17:B80" si="1">$B$9*$B$9/2/$B$8/POWER(COSH($B$9*A17/2-$B$10),2)/1000000</f>
        <v>0.62916393409863847</v>
      </c>
      <c r="C17" s="25">
        <f t="shared" si="0"/>
        <v>0.112426374779207</v>
      </c>
    </row>
    <row r="18" spans="1:3">
      <c r="A18">
        <f>A17+$A$13</f>
        <v>0.30000000000000004</v>
      </c>
      <c r="B18" s="42">
        <f t="shared" si="1"/>
        <v>0.70563746723653231</v>
      </c>
      <c r="C18" s="25">
        <f t="shared" si="0"/>
        <v>0.17909409930485923</v>
      </c>
    </row>
    <row r="19" spans="1:3">
      <c r="A19">
        <f>A18+$A$13</f>
        <v>0.4</v>
      </c>
      <c r="B19" s="42">
        <f t="shared" si="1"/>
        <v>0.79129439274862767</v>
      </c>
      <c r="C19" s="25">
        <f t="shared" si="0"/>
        <v>0.25385986177636738</v>
      </c>
    </row>
    <row r="20" spans="1:3">
      <c r="A20">
        <f>A19+$A$13</f>
        <v>0.5</v>
      </c>
      <c r="B20" s="42">
        <f t="shared" si="1"/>
        <v>0.88720859173044653</v>
      </c>
      <c r="C20" s="25">
        <f t="shared" si="0"/>
        <v>0.33769475583620667</v>
      </c>
    </row>
    <row r="21" spans="1:3">
      <c r="A21">
        <f>A20+$A$13</f>
        <v>0.6</v>
      </c>
      <c r="B21" s="42">
        <f t="shared" si="1"/>
        <v>0.99457203720930432</v>
      </c>
      <c r="C21" s="25">
        <f t="shared" si="0"/>
        <v>0.43168307826952435</v>
      </c>
    </row>
    <row r="22" spans="1:3">
      <c r="A22">
        <f>A21+$A$13</f>
        <v>0.7</v>
      </c>
      <c r="B22" s="42">
        <f t="shared" si="1"/>
        <v>1.1147058253716138</v>
      </c>
      <c r="C22" s="25">
        <f t="shared" si="0"/>
        <v>0.53703468513213637</v>
      </c>
    </row>
    <row r="23" spans="1:3">
      <c r="A23">
        <f>A22+$A$13</f>
        <v>0.79999999999999993</v>
      </c>
      <c r="B23" s="42">
        <f t="shared" si="1"/>
        <v>1.2490717084375378</v>
      </c>
      <c r="C23" s="25">
        <f t="shared" si="0"/>
        <v>0.65509847702921853</v>
      </c>
    </row>
    <row r="24" spans="1:3">
      <c r="A24">
        <f>A23+$A$13</f>
        <v>0.89999999999999991</v>
      </c>
      <c r="B24" s="42">
        <f t="shared" si="1"/>
        <v>1.3992839894494165</v>
      </c>
      <c r="C24" s="25">
        <f t="shared" si="0"/>
        <v>0.78737705717483741</v>
      </c>
    </row>
    <row r="25" spans="1:3">
      <c r="A25">
        <f>A24+$A$13</f>
        <v>0.99999999999999989</v>
      </c>
      <c r="B25" s="42">
        <f t="shared" si="1"/>
        <v>1.567121577928867</v>
      </c>
      <c r="C25" s="25">
        <f t="shared" si="0"/>
        <v>0.93554258894447229</v>
      </c>
    </row>
    <row r="26" spans="1:3">
      <c r="A26">
        <f>A25+$A$13</f>
        <v>1.0999999999999999</v>
      </c>
      <c r="B26" s="42">
        <f t="shared" si="1"/>
        <v>1.7545399282213485</v>
      </c>
      <c r="C26" s="25">
        <f t="shared" si="0"/>
        <v>1.1014538558140941</v>
      </c>
    </row>
    <row r="27" spans="1:3">
      <c r="A27">
        <f>A26+$A$13</f>
        <v>1.2</v>
      </c>
      <c r="B27" s="42">
        <f t="shared" si="1"/>
        <v>1.9636824864743339</v>
      </c>
      <c r="C27" s="25">
        <f t="shared" si="0"/>
        <v>1.2871744941373138</v>
      </c>
    </row>
    <row r="28" spans="1:3">
      <c r="A28">
        <f>A27+$A$13</f>
        <v>1.3</v>
      </c>
      <c r="B28" s="42">
        <f t="shared" si="1"/>
        <v>2.1968911544815226</v>
      </c>
      <c r="C28" s="25">
        <f t="shared" si="0"/>
        <v>1.4949923261156235</v>
      </c>
    </row>
    <row r="29" spans="1:3">
      <c r="A29">
        <f>A28+$A$13</f>
        <v>1.4000000000000001</v>
      </c>
      <c r="B29" s="42">
        <f t="shared" si="1"/>
        <v>2.4567151359252088</v>
      </c>
      <c r="C29" s="25">
        <f t="shared" si="0"/>
        <v>1.7274396642266376</v>
      </c>
    </row>
    <row r="30" spans="1:3">
      <c r="A30">
        <f>A29+$A$13</f>
        <v>1.5000000000000002</v>
      </c>
      <c r="B30" s="42">
        <f t="shared" si="1"/>
        <v>2.7459173599227062</v>
      </c>
      <c r="C30" s="25">
        <f t="shared" si="0"/>
        <v>1.987314386640141</v>
      </c>
    </row>
    <row r="31" spans="1:3">
      <c r="A31">
        <f>A30+$A$13</f>
        <v>1.6000000000000003</v>
      </c>
      <c r="B31" s="42">
        <f t="shared" si="1"/>
        <v>3.0674774758805006</v>
      </c>
      <c r="C31" s="25">
        <f t="shared" si="0"/>
        <v>2.2777014928575166</v>
      </c>
    </row>
    <row r="32" spans="1:3">
      <c r="A32">
        <f>A31+$A$13</f>
        <v>1.7000000000000004</v>
      </c>
      <c r="B32" s="42">
        <f t="shared" si="1"/>
        <v>3.4245901812758528</v>
      </c>
      <c r="C32" s="25">
        <f t="shared" si="0"/>
        <v>2.6019947368539196</v>
      </c>
    </row>
    <row r="33" spans="1:3">
      <c r="A33">
        <f>A32+$A$13</f>
        <v>1.8000000000000005</v>
      </c>
      <c r="B33" s="42">
        <f t="shared" si="1"/>
        <v>3.8206573808439224</v>
      </c>
      <c r="C33" s="25">
        <f t="shared" si="0"/>
        <v>2.9639177982538989</v>
      </c>
    </row>
    <row r="34" spans="1:3">
      <c r="A34">
        <f>A33+$A$13</f>
        <v>1.9000000000000006</v>
      </c>
      <c r="B34" s="42">
        <f t="shared" si="1"/>
        <v>4.259272385460525</v>
      </c>
      <c r="C34" s="25">
        <f t="shared" si="0"/>
        <v>3.3675442876092285</v>
      </c>
    </row>
    <row r="35" spans="1:3">
      <c r="A35">
        <f>A34+$A$13</f>
        <v>2.0000000000000004</v>
      </c>
      <c r="B35" s="42">
        <f t="shared" si="1"/>
        <v>4.7441940498608668</v>
      </c>
      <c r="C35" s="25">
        <f t="shared" si="0"/>
        <v>3.8173156873288088</v>
      </c>
    </row>
    <row r="36" spans="1:3">
      <c r="A36">
        <f>A35+$A$13</f>
        <v>2.1000000000000005</v>
      </c>
      <c r="B36" s="42">
        <f t="shared" si="1"/>
        <v>5.2793084344157988</v>
      </c>
      <c r="C36" s="25">
        <f t="shared" si="0"/>
        <v>4.3180561039893846</v>
      </c>
    </row>
    <row r="37" spans="1:3">
      <c r="A37">
        <f>A36+$A$13</f>
        <v>2.2000000000000006</v>
      </c>
      <c r="B37" s="42">
        <f t="shared" si="1"/>
        <v>5.8685752798816164</v>
      </c>
      <c r="C37" s="25">
        <f t="shared" si="0"/>
        <v>4.8749824511968569</v>
      </c>
    </row>
    <row r="38" spans="1:3">
      <c r="A38">
        <f>A37+$A$13</f>
        <v>2.3000000000000007</v>
      </c>
      <c r="B38" s="42">
        <f t="shared" si="1"/>
        <v>6.5159563382645622</v>
      </c>
      <c r="C38" s="25">
        <f t="shared" si="0"/>
        <v>5.4937083981798907</v>
      </c>
    </row>
    <row r="39" spans="1:3">
      <c r="A39">
        <f>A38+$A$13</f>
        <v>2.4000000000000008</v>
      </c>
      <c r="B39" s="42">
        <f t="shared" si="1"/>
        <v>7.2253224535729226</v>
      </c>
      <c r="C39" s="25">
        <f t="shared" si="0"/>
        <v>6.1802401151105482</v>
      </c>
    </row>
    <row r="40" spans="1:3">
      <c r="A40">
        <f>A39+$A$13</f>
        <v>2.5000000000000009</v>
      </c>
      <c r="B40" s="42">
        <f t="shared" si="1"/>
        <v>8.0003362942550744</v>
      </c>
      <c r="C40" s="25">
        <f t="shared" si="0"/>
        <v>6.9409615343162185</v>
      </c>
    </row>
    <row r="41" spans="1:3">
      <c r="A41">
        <f>A40+$A$13</f>
        <v>2.600000000000001</v>
      </c>
      <c r="B41" s="42">
        <f t="shared" si="1"/>
        <v>8.8443078819440633</v>
      </c>
      <c r="C41" s="25">
        <f t="shared" si="0"/>
        <v>7.7826065465455709</v>
      </c>
    </row>
    <row r="42" spans="1:3">
      <c r="A42">
        <f>A41+$A$13</f>
        <v>2.7000000000000011</v>
      </c>
      <c r="B42" s="42">
        <f t="shared" si="1"/>
        <v>9.7600206321785734</v>
      </c>
      <c r="C42" s="25">
        <f t="shared" si="0"/>
        <v>8.712215291303254</v>
      </c>
    </row>
    <row r="43" spans="1:3">
      <c r="A43">
        <f>A42+$A$13</f>
        <v>2.8000000000000012</v>
      </c>
      <c r="B43" s="42">
        <f t="shared" si="1"/>
        <v>10.749526628256914</v>
      </c>
      <c r="C43" s="25">
        <f t="shared" si="0"/>
        <v>9.7370715180244662</v>
      </c>
    </row>
    <row r="44" spans="1:3">
      <c r="A44">
        <f>A43+$A$13</f>
        <v>2.9000000000000012</v>
      </c>
      <c r="B44" s="42">
        <f t="shared" si="1"/>
        <v>11.8139114007489</v>
      </c>
      <c r="C44" s="25">
        <f t="shared" si="0"/>
        <v>10.86461793953962</v>
      </c>
    </row>
    <row r="45" spans="1:3">
      <c r="A45">
        <f>A44+$A$13</f>
        <v>3.0000000000000013</v>
      </c>
      <c r="B45" s="42">
        <f t="shared" si="1"/>
        <v>12.953030685675778</v>
      </c>
      <c r="C45" s="25">
        <f t="shared" si="0"/>
        <v>12.10234663077372</v>
      </c>
    </row>
    <row r="46" spans="1:3">
      <c r="A46">
        <f>A45+$A$13</f>
        <v>3.1000000000000014</v>
      </c>
      <c r="B46" s="42">
        <f t="shared" si="1"/>
        <v>14.165224558223128</v>
      </c>
      <c r="C46" s="25">
        <f t="shared" si="0"/>
        <v>13.457661912908311</v>
      </c>
    </row>
    <row r="47" spans="1:3">
      <c r="A47">
        <f>A46+$A$13</f>
        <v>3.2000000000000015</v>
      </c>
      <c r="B47" s="42">
        <f t="shared" si="1"/>
        <v>15.447018002465704</v>
      </c>
      <c r="C47" s="25">
        <f t="shared" si="0"/>
        <v>14.937713880085932</v>
      </c>
    </row>
    <row r="48" spans="1:3">
      <c r="A48">
        <f>A47+$A$13</f>
        <v>3.3000000000000016</v>
      </c>
      <c r="B48" s="42">
        <f t="shared" si="1"/>
        <v>16.792821303208466</v>
      </c>
      <c r="C48" s="25">
        <f t="shared" si="0"/>
        <v>16.54920184319781</v>
      </c>
    </row>
    <row r="49" spans="1:3">
      <c r="A49">
        <f>A48+$A$13</f>
        <v>3.4000000000000017</v>
      </c>
      <c r="B49" s="42">
        <f t="shared" si="1"/>
        <v>18.194648421265789</v>
      </c>
      <c r="C49" s="25">
        <f t="shared" si="0"/>
        <v>18.298148540235751</v>
      </c>
    </row>
    <row r="50" spans="1:3">
      <c r="A50">
        <f>A49+$A$13</f>
        <v>3.5000000000000018</v>
      </c>
      <c r="B50" s="42">
        <f t="shared" si="1"/>
        <v>19.641876353062134</v>
      </c>
      <c r="C50" s="25">
        <f t="shared" si="0"/>
        <v>20.189648022381419</v>
      </c>
    </row>
    <row r="51" spans="1:3">
      <c r="A51">
        <f>A50+$A$13</f>
        <v>3.6000000000000019</v>
      </c>
      <c r="B51" s="42">
        <f t="shared" si="1"/>
        <v>21.121072796243205</v>
      </c>
      <c r="C51" s="25">
        <f t="shared" si="0"/>
        <v>22.227592648421638</v>
      </c>
    </row>
    <row r="52" spans="1:3">
      <c r="A52">
        <f>A51+$A$13</f>
        <v>3.700000000000002</v>
      </c>
      <c r="B52" s="42">
        <f t="shared" si="1"/>
        <v>22.615922466870881</v>
      </c>
      <c r="C52" s="25">
        <f t="shared" si="0"/>
        <v>24.414387517942014</v>
      </c>
    </row>
    <row r="53" spans="1:3">
      <c r="A53">
        <f>A52+$A$13</f>
        <v>3.800000000000002</v>
      </c>
      <c r="B53" s="42">
        <f t="shared" si="1"/>
        <v>24.107283214734455</v>
      </c>
      <c r="C53" s="25">
        <f t="shared" si="0"/>
        <v>26.750663770959946</v>
      </c>
    </row>
    <row r="54" spans="1:3">
      <c r="A54">
        <f>A53+$A$13</f>
        <v>3.9000000000000021</v>
      </c>
      <c r="B54" s="42">
        <f t="shared" si="1"/>
        <v>25.573400693667583</v>
      </c>
      <c r="C54" s="25">
        <f t="shared" si="0"/>
        <v>29.235005207266667</v>
      </c>
    </row>
    <row r="55" spans="1:3">
      <c r="A55">
        <f>A54+$A$13</f>
        <v>4.0000000000000018</v>
      </c>
      <c r="B55" s="42">
        <f t="shared" si="1"/>
        <v>26.990303925076038</v>
      </c>
      <c r="C55" s="25">
        <f t="shared" si="0"/>
        <v>31.863705269825065</v>
      </c>
    </row>
    <row r="56" spans="1:3">
      <c r="A56">
        <f>A55+$A$13</f>
        <v>4.1000000000000014</v>
      </c>
      <c r="B56" s="42">
        <f t="shared" si="1"/>
        <v>28.332393161024658</v>
      </c>
      <c r="C56" s="25">
        <f t="shared" si="0"/>
        <v>34.630573162024064</v>
      </c>
    </row>
    <row r="57" spans="1:3">
      <c r="A57">
        <f>A56+$A$13</f>
        <v>4.2000000000000011</v>
      </c>
      <c r="B57" s="42">
        <f t="shared" si="1"/>
        <v>29.573216123927711</v>
      </c>
      <c r="C57" s="25">
        <f t="shared" si="0"/>
        <v>37.526808276912057</v>
      </c>
    </row>
    <row r="58" spans="1:3">
      <c r="A58">
        <f>A57+$A$13</f>
        <v>4.3000000000000007</v>
      </c>
      <c r="B58" s="42">
        <f t="shared" si="1"/>
        <v>30.68640989643043</v>
      </c>
      <c r="C58" s="25">
        <f t="shared" si="0"/>
        <v>40.540960806786366</v>
      </c>
    </row>
    <row r="59" spans="1:3">
      <c r="A59">
        <f>A58+$A$13</f>
        <v>4.4000000000000004</v>
      </c>
      <c r="B59" s="42">
        <f t="shared" si="1"/>
        <v>31.64676528273321</v>
      </c>
      <c r="C59" s="25">
        <f t="shared" si="0"/>
        <v>43.658993110084836</v>
      </c>
    </row>
    <row r="60" spans="1:3">
      <c r="A60">
        <f>A59+$A$13</f>
        <v>4.5</v>
      </c>
      <c r="B60" s="42">
        <f t="shared" si="1"/>
        <v>32.431350996062768</v>
      </c>
      <c r="C60" s="25">
        <f t="shared" si="0"/>
        <v>46.864451100496836</v>
      </c>
    </row>
    <row r="61" spans="1:3">
      <c r="A61">
        <f>A60+$A$13</f>
        <v>4.5999999999999996</v>
      </c>
      <c r="B61" s="42">
        <f t="shared" si="1"/>
        <v>33.020619666825468</v>
      </c>
      <c r="C61" s="25">
        <f t="shared" si="0"/>
        <v>50.138747843100866</v>
      </c>
    </row>
    <row r="62" spans="1:3">
      <c r="A62">
        <f>A61+$A$13</f>
        <v>4.6999999999999993</v>
      </c>
      <c r="B62" s="42">
        <f t="shared" si="1"/>
        <v>33.399409479384659</v>
      </c>
      <c r="C62" s="25">
        <f t="shared" si="0"/>
        <v>53.461553261273203</v>
      </c>
    </row>
    <row r="63" spans="1:3">
      <c r="A63">
        <f>A62+$A$13</f>
        <v>4.7999999999999989</v>
      </c>
      <c r="B63" s="42">
        <f t="shared" si="1"/>
        <v>33.557756581770327</v>
      </c>
      <c r="C63" s="25">
        <f t="shared" si="0"/>
        <v>56.811275219724919</v>
      </c>
    </row>
    <row r="64" spans="1:3">
      <c r="A64">
        <f>A63+$A$13</f>
        <v>4.8999999999999986</v>
      </c>
      <c r="B64" s="42">
        <f t="shared" si="1"/>
        <v>33.491445272247276</v>
      </c>
      <c r="C64" s="25">
        <f t="shared" si="0"/>
        <v>60.165609269054983</v>
      </c>
    </row>
    <row r="65" spans="1:3">
      <c r="A65">
        <f>A64+$A$13</f>
        <v>4.9999999999999982</v>
      </c>
      <c r="B65" s="42">
        <f t="shared" si="1"/>
        <v>33.202244589259813</v>
      </c>
      <c r="C65" s="25">
        <f t="shared" si="0"/>
        <v>63.502128045453397</v>
      </c>
    </row>
    <row r="66" spans="1:3">
      <c r="A66">
        <f>A65+$A$13</f>
        <v>5.0999999999999979</v>
      </c>
      <c r="B66" s="42">
        <f t="shared" si="1"/>
        <v>32.697808757895274</v>
      </c>
      <c r="C66" s="25">
        <f t="shared" si="0"/>
        <v>66.798877577991462</v>
      </c>
    </row>
    <row r="67" spans="1:3">
      <c r="A67">
        <f>A66+$A$13</f>
        <v>5.1999999999999975</v>
      </c>
      <c r="B67" s="42">
        <f t="shared" si="1"/>
        <v>31.991251012875555</v>
      </c>
      <c r="C67" s="25">
        <f t="shared" si="0"/>
        <v>70.034947096515566</v>
      </c>
    </row>
    <row r="68" spans="1:3">
      <c r="A68">
        <f>A67+$A$13</f>
        <v>5.2999999999999972</v>
      </c>
      <c r="B68" s="42">
        <f t="shared" si="1"/>
        <v>31.100431011208475</v>
      </c>
      <c r="C68" s="25">
        <f t="shared" si="0"/>
        <v>73.19098145047505</v>
      </c>
    </row>
    <row r="69" spans="1:3">
      <c r="A69">
        <f>A68+$A$13</f>
        <v>5.3999999999999968</v>
      </c>
      <c r="B69" s="42">
        <f t="shared" si="1"/>
        <v>30.047021029982488</v>
      </c>
      <c r="C69" s="25">
        <f t="shared" si="0"/>
        <v>76.249610582669419</v>
      </c>
    </row>
    <row r="70" spans="1:3">
      <c r="A70">
        <f>A69+$A$13</f>
        <v>5.4999999999999964</v>
      </c>
      <c r="B70" s="42">
        <f t="shared" si="1"/>
        <v>28.855432209598888</v>
      </c>
      <c r="C70" s="25">
        <f t="shared" si="0"/>
        <v>79.195777908157851</v>
      </c>
    </row>
    <row r="71" spans="1:3">
      <c r="A71">
        <f>A70+$A$13</f>
        <v>5.5999999999999961</v>
      </c>
      <c r="B71" s="42">
        <f t="shared" si="1"/>
        <v>27.551687731515631</v>
      </c>
      <c r="C71" s="25">
        <f t="shared" si="0"/>
        <v>82.016957944419531</v>
      </c>
    </row>
    <row r="72" spans="1:3">
      <c r="A72">
        <f>A71+$A$13</f>
        <v>5.6999999999999957</v>
      </c>
      <c r="B72" s="42">
        <f t="shared" si="1"/>
        <v>26.162325321260393</v>
      </c>
      <c r="C72" s="25">
        <f t="shared" si="0"/>
        <v>84.703262081485008</v>
      </c>
    </row>
    <row r="73" spans="1:3">
      <c r="A73">
        <f>A72+$A$13</f>
        <v>5.7999999999999954</v>
      </c>
      <c r="B73" s="42">
        <f t="shared" si="1"/>
        <v>24.713398705782485</v>
      </c>
      <c r="C73" s="25">
        <f t="shared" si="0"/>
        <v>87.247439039718188</v>
      </c>
    </row>
    <row r="74" spans="1:3">
      <c r="A74">
        <f>A73+$A$13</f>
        <v>5.899999999999995</v>
      </c>
      <c r="B74" s="42">
        <f t="shared" si="1"/>
        <v>23.229629484378691</v>
      </c>
      <c r="C74" s="25">
        <f t="shared" si="0"/>
        <v>89.644782649166103</v>
      </c>
    </row>
    <row r="75" spans="1:3">
      <c r="A75">
        <f>A74+$A$13</f>
        <v>5.9999999999999947</v>
      </c>
      <c r="B75" s="42">
        <f t="shared" si="1"/>
        <v>21.733740468384493</v>
      </c>
      <c r="C75" s="25">
        <f t="shared" si="0"/>
        <v>91.892963715875794</v>
      </c>
    </row>
    <row r="76" spans="1:3">
      <c r="A76">
        <f>A75+$A$13</f>
        <v>6.0999999999999943</v>
      </c>
      <c r="B76" s="42">
        <f t="shared" si="1"/>
        <v>20.245981793224342</v>
      </c>
      <c r="C76" s="25">
        <f t="shared" si="0"/>
        <v>93.991804842698116</v>
      </c>
    </row>
    <row r="77" spans="1:3">
      <c r="A77">
        <f>A76+$A$13</f>
        <v>6.199999999999994</v>
      </c>
      <c r="B77" s="42">
        <f t="shared" si="1"/>
        <v>18.783844188595555</v>
      </c>
      <c r="C77" s="25">
        <f t="shared" si="0"/>
        <v>95.943017326173077</v>
      </c>
    </row>
    <row r="78" spans="1:3">
      <c r="A78">
        <f>A77+$A$13</f>
        <v>6.2999999999999936</v>
      </c>
      <c r="B78" s="42">
        <f t="shared" si="1"/>
        <v>17.361940999747855</v>
      </c>
      <c r="C78" s="25">
        <f t="shared" si="0"/>
        <v>97.749918012652074</v>
      </c>
    </row>
    <row r="79" spans="1:3">
      <c r="A79">
        <f>A78+$A$13</f>
        <v>6.3999999999999932</v>
      </c>
      <c r="B79" s="42">
        <f t="shared" si="1"/>
        <v>15.992032311700923</v>
      </c>
      <c r="C79" s="25">
        <f t="shared" si="0"/>
        <v>99.417141706346186</v>
      </c>
    </row>
    <row r="80" spans="1:3">
      <c r="A80">
        <f>A79+$A$13</f>
        <v>6.4999999999999929</v>
      </c>
      <c r="B80" s="42">
        <f t="shared" si="1"/>
        <v>14.683160571764862</v>
      </c>
      <c r="C80" s="25">
        <f t="shared" ref="C80:C143" si="2">$B$5/$B$8*(1+$B$9/$B$5*TANH($B$9*A80/2-$B$10))/1000000</f>
        <v>100.95036182615185</v>
      </c>
    </row>
    <row r="81" spans="1:3">
      <c r="A81">
        <f>A80+$A$13</f>
        <v>6.5999999999999925</v>
      </c>
      <c r="B81" s="42">
        <f t="shared" ref="B81:B144" si="3">$B$9*$B$9/2/$B$8/POWER(COSH($B$9*A81/2-$B$10),2)/1000000</f>
        <v>13.441866711438772</v>
      </c>
      <c r="C81" s="25">
        <f t="shared" si="2"/>
        <v>102.35602890198955</v>
      </c>
    </row>
    <row r="82" spans="1:3">
      <c r="A82">
        <f>A81+$A$13</f>
        <v>6.6999999999999922</v>
      </c>
      <c r="B82" s="42">
        <f t="shared" si="3"/>
        <v>12.272457997799288</v>
      </c>
      <c r="C82" s="25">
        <f t="shared" si="2"/>
        <v>103.64113349518053</v>
      </c>
    </row>
    <row r="83" spans="1:3">
      <c r="A83">
        <f>A82+$A$13</f>
        <v>6.7999999999999918</v>
      </c>
      <c r="B83" s="42">
        <f t="shared" si="3"/>
        <v>11.17730273721104</v>
      </c>
      <c r="C83" s="25">
        <f t="shared" si="2"/>
        <v>104.8129974349427</v>
      </c>
    </row>
    <row r="84" spans="1:3">
      <c r="A84">
        <f>A83+$A$13</f>
        <v>6.8999999999999915</v>
      </c>
      <c r="B84" s="42">
        <f t="shared" si="3"/>
        <v>10.157131662950356</v>
      </c>
      <c r="C84" s="25">
        <f t="shared" si="2"/>
        <v>105.87909500708919</v>
      </c>
    </row>
    <row r="85" spans="1:3">
      <c r="A85">
        <f>A84+$A$13</f>
        <v>6.9999999999999911</v>
      </c>
      <c r="B85" s="42">
        <f t="shared" si="3"/>
        <v>9.2113306974859963</v>
      </c>
      <c r="C85" s="25">
        <f t="shared" si="2"/>
        <v>106.84690395811472</v>
      </c>
    </row>
    <row r="86" spans="1:3">
      <c r="A86">
        <f>A85+$A$13</f>
        <v>7.0999999999999908</v>
      </c>
      <c r="B86" s="42">
        <f t="shared" si="3"/>
        <v>8.3382143250649072</v>
      </c>
      <c r="C86" s="25">
        <f t="shared" si="2"/>
        <v>107.72378487821791</v>
      </c>
    </row>
    <row r="87" spans="1:3">
      <c r="A87">
        <f>A86+$A$13</f>
        <v>7.1999999999999904</v>
      </c>
      <c r="B87" s="42">
        <f t="shared" si="3"/>
        <v>7.5352727617121618</v>
      </c>
      <c r="C87" s="25">
        <f t="shared" si="2"/>
        <v>108.51688665362462</v>
      </c>
    </row>
    <row r="88" spans="1:3">
      <c r="A88">
        <f>A87+$A$13</f>
        <v>7.2999999999999901</v>
      </c>
      <c r="B88" s="42">
        <f t="shared" si="3"/>
        <v>6.7993893397142458</v>
      </c>
      <c r="C88" s="25">
        <f t="shared" si="2"/>
        <v>109.23307516501001</v>
      </c>
    </row>
    <row r="89" spans="1:3">
      <c r="A89">
        <f>A88+$A$13</f>
        <v>7.3999999999999897</v>
      </c>
      <c r="B89" s="42">
        <f t="shared" si="3"/>
        <v>6.1270270146006949</v>
      </c>
      <c r="C89" s="25">
        <f t="shared" si="2"/>
        <v>109.87888218108448</v>
      </c>
    </row>
    <row r="90" spans="1:3">
      <c r="A90">
        <f>A89+$A$13</f>
        <v>7.4999999999999893</v>
      </c>
      <c r="B90" s="42">
        <f t="shared" si="3"/>
        <v>5.5143847090279863</v>
      </c>
      <c r="C90" s="25">
        <f t="shared" si="2"/>
        <v>110.46047138288331</v>
      </c>
    </row>
    <row r="91" spans="1:3">
      <c r="A91">
        <f>A90+$A$13</f>
        <v>7.599999999999989</v>
      </c>
      <c r="B91" s="42">
        <f t="shared" si="3"/>
        <v>4.9575254241091198</v>
      </c>
      <c r="C91" s="25">
        <f t="shared" si="2"/>
        <v>110.98361859101425</v>
      </c>
    </row>
    <row r="92" spans="1:3">
      <c r="A92">
        <f>A91+$A$13</f>
        <v>7.6999999999999886</v>
      </c>
      <c r="B92" s="42">
        <f t="shared" si="3"/>
        <v>4.452478784714109</v>
      </c>
      <c r="C92" s="25">
        <f t="shared" si="2"/>
        <v>111.45370350150753</v>
      </c>
    </row>
    <row r="93" spans="1:3">
      <c r="A93">
        <f>A92+$A$13</f>
        <v>7.7999999999999883</v>
      </c>
      <c r="B93" s="42">
        <f t="shared" si="3"/>
        <v>3.9953210506595855</v>
      </c>
      <c r="C93" s="25">
        <f t="shared" si="2"/>
        <v>111.87571052348687</v>
      </c>
    </row>
    <row r="94" spans="1:3">
      <c r="A94">
        <f>A93+$A$13</f>
        <v>7.8999999999999879</v>
      </c>
      <c r="B94" s="42">
        <f t="shared" si="3"/>
        <v>3.5822357197893968</v>
      </c>
      <c r="C94" s="25">
        <f t="shared" si="2"/>
        <v>112.25423662166297</v>
      </c>
    </row>
    <row r="95" spans="1:3">
      <c r="A95">
        <f>A94+$A$13</f>
        <v>7.9999999999999876</v>
      </c>
      <c r="B95" s="42">
        <f t="shared" si="3"/>
        <v>3.2095577558824426</v>
      </c>
      <c r="C95" s="25">
        <f t="shared" si="2"/>
        <v>112.59350437584958</v>
      </c>
    </row>
    <row r="96" spans="1:3">
      <c r="A96">
        <f>A95+$A$13</f>
        <v>8.0999999999999872</v>
      </c>
      <c r="B96" s="42">
        <f t="shared" si="3"/>
        <v>2.8738042617501338</v>
      </c>
      <c r="C96" s="25">
        <f t="shared" si="2"/>
        <v>112.89737876312368</v>
      </c>
    </row>
    <row r="97" spans="1:3">
      <c r="A97">
        <f>A96+$A$13</f>
        <v>8.1999999999999869</v>
      </c>
      <c r="B97" s="42">
        <f t="shared" si="3"/>
        <v>2.5716941376541036</v>
      </c>
      <c r="C97" s="25">
        <f t="shared" si="2"/>
        <v>113.16938643666363</v>
      </c>
    </row>
    <row r="98" spans="1:3">
      <c r="A98">
        <f>A97+$A$13</f>
        <v>8.2999999999999865</v>
      </c>
      <c r="B98" s="42">
        <f t="shared" si="3"/>
        <v>2.3001589552326962</v>
      </c>
      <c r="C98" s="25">
        <f t="shared" si="2"/>
        <v>113.41273651393509</v>
      </c>
    </row>
    <row r="99" spans="1:3">
      <c r="A99">
        <f>A98+$A$13</f>
        <v>8.3999999999999861</v>
      </c>
      <c r="B99" s="42">
        <f t="shared" si="3"/>
        <v>2.0563469638852396</v>
      </c>
      <c r="C99" s="25">
        <f t="shared" si="2"/>
        <v>113.63034209419604</v>
      </c>
    </row>
    <row r="100" spans="1:3">
      <c r="A100">
        <f>A99+$A$13</f>
        <v>8.4999999999999858</v>
      </c>
      <c r="B100" s="42">
        <f t="shared" si="3"/>
        <v>1.8376218473100854</v>
      </c>
      <c r="C100" s="25">
        <f t="shared" si="2"/>
        <v>113.82484190185527</v>
      </c>
    </row>
    <row r="101" spans="1:3">
      <c r="A101">
        <f>A100+$A$13</f>
        <v>8.5999999999999854</v>
      </c>
      <c r="B101" s="42">
        <f t="shared" si="3"/>
        <v>1.6415575729874021</v>
      </c>
      <c r="C101" s="25">
        <f t="shared" si="2"/>
        <v>113.99862160001126</v>
      </c>
    </row>
    <row r="102" spans="1:3">
      <c r="A102">
        <f>A101+$A$13</f>
        <v>8.6999999999999851</v>
      </c>
      <c r="B102" s="42">
        <f t="shared" si="3"/>
        <v>1.4659304321595121</v>
      </c>
      <c r="C102" s="25">
        <f t="shared" si="2"/>
        <v>114.15383444025697</v>
      </c>
    </row>
    <row r="103" spans="1:3">
      <c r="A103">
        <f>A102+$A$13</f>
        <v>8.7999999999999847</v>
      </c>
      <c r="B103" s="42">
        <f t="shared" si="3"/>
        <v>1.3087091540947966</v>
      </c>
      <c r="C103" s="25">
        <f t="shared" si="2"/>
        <v>114.29242101363984</v>
      </c>
    </row>
    <row r="104" spans="1:3">
      <c r="A104">
        <f>A103+$A$13</f>
        <v>8.8999999999999844</v>
      </c>
      <c r="B104" s="42">
        <f t="shared" si="3"/>
        <v>1.168043795602806</v>
      </c>
      <c r="C104" s="25">
        <f t="shared" si="2"/>
        <v>114.41612794665251</v>
      </c>
    </row>
    <row r="105" spans="1:3">
      <c r="A105">
        <f>A104+$A$13</f>
        <v>8.999999999999984</v>
      </c>
      <c r="B105" s="42">
        <f t="shared" si="3"/>
        <v>1.0422539529385628</v>
      </c>
      <c r="C105" s="25">
        <f t="shared" si="2"/>
        <v>114.52652544830468</v>
      </c>
    </row>
    <row r="106" spans="1:3">
      <c r="A106">
        <f>A105+$A$13</f>
        <v>9.0999999999999837</v>
      </c>
      <c r="B106" s="42">
        <f t="shared" si="3"/>
        <v>0.92981671564080826</v>
      </c>
      <c r="C106" s="25">
        <f t="shared" si="2"/>
        <v>114.6250236624539</v>
      </c>
    </row>
    <row r="107" spans="1:3">
      <c r="A107">
        <f>A106+$A$13</f>
        <v>9.1999999999999833</v>
      </c>
      <c r="B107" s="42">
        <f t="shared" si="3"/>
        <v>0.82935467739421664</v>
      </c>
      <c r="C107" s="25">
        <f t="shared" si="2"/>
        <v>114.71288781612563</v>
      </c>
    </row>
    <row r="108" spans="1:3">
      <c r="A108">
        <f>A107+$A$13</f>
        <v>9.2999999999999829</v>
      </c>
      <c r="B108" s="42">
        <f t="shared" si="3"/>
        <v>0.73962423454520287</v>
      </c>
      <c r="C108" s="25">
        <f t="shared" si="2"/>
        <v>114.79125218168545</v>
      </c>
    </row>
    <row r="109" spans="1:3">
      <c r="A109">
        <f>A108+$A$13</f>
        <v>9.3999999999999826</v>
      </c>
      <c r="B109" s="42">
        <f t="shared" si="3"/>
        <v>0.6595043354304263</v>
      </c>
      <c r="C109" s="25">
        <f t="shared" si="2"/>
        <v>114.86113289028519</v>
      </c>
    </row>
    <row r="110" spans="1:3">
      <c r="A110">
        <f>A109+$A$13</f>
        <v>9.4999999999999822</v>
      </c>
      <c r="B110" s="42">
        <f t="shared" si="3"/>
        <v>0.58798579043990051</v>
      </c>
      <c r="C110" s="25">
        <f t="shared" si="2"/>
        <v>114.92343964755167</v>
      </c>
    </row>
    <row r="111" spans="1:3">
      <c r="A111">
        <f>A110+$A$13</f>
        <v>9.5999999999999819</v>
      </c>
      <c r="B111" s="42">
        <f t="shared" si="3"/>
        <v>0.52416121127630166</v>
      </c>
      <c r="C111" s="25">
        <f t="shared" si="2"/>
        <v>114.97898641131704</v>
      </c>
    </row>
    <row r="112" spans="1:3">
      <c r="A112">
        <f>A111+$A$13</f>
        <v>9.6999999999999815</v>
      </c>
      <c r="B112" s="42">
        <f t="shared" si="3"/>
        <v>0.46721561604735501</v>
      </c>
      <c r="C112" s="25">
        <f t="shared" si="2"/>
        <v>115.02850109637193</v>
      </c>
    </row>
    <row r="113" spans="1:3">
      <c r="A113">
        <f>A112+$A$13</f>
        <v>9.7999999999999812</v>
      </c>
      <c r="B113" s="42">
        <f t="shared" si="3"/>
        <v>0.41641771280587697</v>
      </c>
      <c r="C113" s="25">
        <f t="shared" si="2"/>
        <v>115.07263437362765</v>
      </c>
    </row>
    <row r="114" spans="1:3">
      <c r="A114">
        <f>A113+$A$13</f>
        <v>9.8999999999999808</v>
      </c>
      <c r="B114" s="42">
        <f t="shared" si="3"/>
        <v>0.37111185638472599</v>
      </c>
      <c r="C114" s="25">
        <f t="shared" si="2"/>
        <v>115.1119676314004</v>
      </c>
    </row>
    <row r="115" spans="1:3">
      <c r="A115">
        <f>A114+$A$13</f>
        <v>9.9999999999999805</v>
      </c>
      <c r="B115" s="42">
        <f t="shared" si="3"/>
        <v>0.33071066057171111</v>
      </c>
      <c r="C115" s="25">
        <f t="shared" si="2"/>
        <v>115.14702016533751</v>
      </c>
    </row>
    <row r="116" spans="1:3">
      <c r="A116">
        <f>A115+$A$13</f>
        <v>10.09999999999998</v>
      </c>
      <c r="B116" s="42">
        <f t="shared" si="3"/>
        <v>0.29468823876870159</v>
      </c>
      <c r="C116" s="25">
        <f t="shared" si="2"/>
        <v>115.17825566123794</v>
      </c>
    </row>
    <row r="117" spans="1:3">
      <c r="A117">
        <f>A116+$A$13</f>
        <v>10.19999999999998</v>
      </c>
      <c r="B117" s="42">
        <f t="shared" si="3"/>
        <v>0.26257404041065086</v>
      </c>
      <c r="C117" s="25">
        <f t="shared" si="2"/>
        <v>115.20608803201733</v>
      </c>
    </row>
    <row r="118" spans="1:3">
      <c r="A118">
        <f>A117+$A$13</f>
        <v>10.299999999999979</v>
      </c>
      <c r="B118" s="42">
        <f t="shared" si="3"/>
        <v>0.23394724688046342</v>
      </c>
      <c r="C118" s="25">
        <f t="shared" si="2"/>
        <v>115.23088666660121</v>
      </c>
    </row>
    <row r="119" spans="1:3">
      <c r="A119">
        <f>A118+$A$13</f>
        <v>10.399999999999979</v>
      </c>
      <c r="B119" s="42">
        <f t="shared" si="3"/>
        <v>0.20843168887955552</v>
      </c>
      <c r="C119" s="25">
        <f t="shared" si="2"/>
        <v>115.25298114480364</v>
      </c>
    </row>
    <row r="120" spans="1:3">
      <c r="A120">
        <f>A119+$A$13</f>
        <v>10.499999999999979</v>
      </c>
      <c r="B120" s="42">
        <f t="shared" si="3"/>
        <v>0.18569124675155854</v>
      </c>
      <c r="C120" s="25">
        <f t="shared" si="2"/>
        <v>115.27266546841027</v>
      </c>
    </row>
    <row r="121" spans="1:3">
      <c r="A121">
        <f>A120+$A$13</f>
        <v>10.599999999999978</v>
      </c>
      <c r="B121" s="42">
        <f t="shared" si="3"/>
        <v>0.16542569575244387</v>
      </c>
      <c r="C121" s="25">
        <f t="shared" si="2"/>
        <v>115.29020185485388</v>
      </c>
    </row>
    <row r="122" spans="1:3">
      <c r="A122">
        <f>A121+$A$13</f>
        <v>10.699999999999978</v>
      </c>
      <c r="B122" s="42">
        <f t="shared" si="3"/>
        <v>0.14736695943587705</v>
      </c>
      <c r="C122" s="25">
        <f t="shared" si="2"/>
        <v>115.30582413612326</v>
      </c>
    </row>
    <row r="123" spans="1:3">
      <c r="A123">
        <f>A122+$A$13</f>
        <v>10.799999999999978</v>
      </c>
      <c r="B123" s="42">
        <f t="shared" si="3"/>
        <v>0.1312757359617667</v>
      </c>
      <c r="C123" s="25">
        <f t="shared" si="2"/>
        <v>115.31974080194256</v>
      </c>
    </row>
    <row r="124" spans="1:3">
      <c r="A124">
        <f>A123+$A$13</f>
        <v>10.899999999999977</v>
      </c>
      <c r="B124" s="42">
        <f t="shared" si="3"/>
        <v>0.11693846407266334</v>
      </c>
      <c r="C124" s="25">
        <f t="shared" si="2"/>
        <v>115.33213772283308</v>
      </c>
    </row>
    <row r="125" spans="1:3">
      <c r="A125">
        <f>A124+$A$13</f>
        <v>10.999999999999977</v>
      </c>
      <c r="B125" s="42">
        <f t="shared" si="3"/>
        <v>0.10416459759079878</v>
      </c>
      <c r="C125" s="25">
        <f t="shared" si="2"/>
        <v>115.34318058544949</v>
      </c>
    </row>
    <row r="126" spans="1:3">
      <c r="A126">
        <f>A125+$A$13</f>
        <v>11.099999999999977</v>
      </c>
      <c r="B126" s="42">
        <f t="shared" si="3"/>
        <v>9.2784159473724051E-2</v>
      </c>
      <c r="C126" s="25">
        <f t="shared" si="2"/>
        <v>115.35301706957578</v>
      </c>
    </row>
    <row r="127" spans="1:3">
      <c r="A127">
        <f>A126+$A$13</f>
        <v>11.199999999999976</v>
      </c>
      <c r="B127" s="42">
        <f t="shared" si="3"/>
        <v>8.2645548659181181E-2</v>
      </c>
      <c r="C127" s="25">
        <f t="shared" si="2"/>
        <v>115.36177879338037</v>
      </c>
    </row>
    <row r="128" spans="1:3">
      <c r="A128">
        <f>A127+$A$13</f>
        <v>11.299999999999976</v>
      </c>
      <c r="B128" s="42">
        <f t="shared" si="3"/>
        <v>7.3613575080061625E-2</v>
      </c>
      <c r="C128" s="25">
        <f t="shared" si="2"/>
        <v>115.3695830509603</v>
      </c>
    </row>
    <row r="129" spans="1:3">
      <c r="A129">
        <f>A128+$A$13</f>
        <v>11.399999999999975</v>
      </c>
      <c r="B129" s="42">
        <f t="shared" si="3"/>
        <v>6.5567700303145751E-2</v>
      </c>
      <c r="C129" s="25">
        <f t="shared" si="2"/>
        <v>115.37653436384805</v>
      </c>
    </row>
    <row r="130" spans="1:3">
      <c r="A130">
        <f>A129+$A$13</f>
        <v>11.499999999999975</v>
      </c>
      <c r="B130" s="42">
        <f t="shared" si="3"/>
        <v>5.8400463217519329E-2</v>
      </c>
      <c r="C130" s="25">
        <f t="shared" si="2"/>
        <v>115.38272586599777</v>
      </c>
    </row>
    <row r="131" spans="1:3">
      <c r="A131">
        <f>A130+$A$13</f>
        <v>11.599999999999975</v>
      </c>
      <c r="B131" s="42">
        <f t="shared" si="3"/>
        <v>5.2016072055701523E-2</v>
      </c>
      <c r="C131" s="25">
        <f t="shared" si="2"/>
        <v>115.38824053980592</v>
      </c>
    </row>
    <row r="132" spans="1:3">
      <c r="A132">
        <f>A131+$A$13</f>
        <v>11.699999999999974</v>
      </c>
      <c r="B132" s="42">
        <f t="shared" si="3"/>
        <v>4.6329145764801113E-2</v>
      </c>
      <c r="C132" s="25">
        <f t="shared" si="2"/>
        <v>115.39315231893595</v>
      </c>
    </row>
    <row r="133" spans="1:3">
      <c r="A133">
        <f>A132+$A$13</f>
        <v>11.799999999999974</v>
      </c>
      <c r="B133" s="42">
        <f t="shared" si="3"/>
        <v>4.1263589353610262E-2</v>
      </c>
      <c r="C133" s="25">
        <f t="shared" si="2"/>
        <v>115.39752707210074</v>
      </c>
    </row>
    <row r="134" spans="1:3">
      <c r="A134">
        <f>A133+$A$13</f>
        <v>11.899999999999974</v>
      </c>
      <c r="B134" s="42">
        <f t="shared" si="3"/>
        <v>3.6751589325172272E-2</v>
      </c>
      <c r="C134" s="25">
        <f t="shared" si="2"/>
        <v>115.40142348049383</v>
      </c>
    </row>
    <row r="135" spans="1:3">
      <c r="A135">
        <f>A134+$A$13</f>
        <v>11.999999999999973</v>
      </c>
      <c r="B135" s="42">
        <f t="shared" si="3"/>
        <v>3.2732716666312979E-2</v>
      </c>
      <c r="C135" s="25">
        <f t="shared" si="2"/>
        <v>115.40489382024086</v>
      </c>
    </row>
    <row r="136" spans="1:3">
      <c r="A136">
        <f>A135+$A$13</f>
        <v>12.099999999999973</v>
      </c>
      <c r="B136" s="42">
        <f t="shared" si="3"/>
        <v>2.915312611091371E-2</v>
      </c>
      <c r="C136" s="25">
        <f t="shared" si="2"/>
        <v>115.40798466005279</v>
      </c>
    </row>
    <row r="137" spans="1:3">
      <c r="A137">
        <f>A136+$A$13</f>
        <v>12.199999999999973</v>
      </c>
      <c r="B137" s="42">
        <f t="shared" si="3"/>
        <v>2.5964841528496454E-2</v>
      </c>
      <c r="C137" s="25">
        <f t="shared" si="2"/>
        <v>115.41073748319174</v>
      </c>
    </row>
    <row r="138" spans="1:3">
      <c r="A138">
        <f>A137+$A$13</f>
        <v>12.299999999999972</v>
      </c>
      <c r="B138" s="42">
        <f t="shared" si="3"/>
        <v>2.3125118320802364E-2</v>
      </c>
      <c r="C138" s="25">
        <f t="shared" si="2"/>
        <v>115.41318924189822</v>
      </c>
    </row>
    <row r="139" spans="1:3">
      <c r="A139">
        <f>A138+$A$13</f>
        <v>12.399999999999972</v>
      </c>
      <c r="B139" s="42">
        <f t="shared" si="3"/>
        <v>2.059587464362311E-2</v>
      </c>
      <c r="C139" s="25">
        <f t="shared" si="2"/>
        <v>115.41537285156363</v>
      </c>
    </row>
    <row r="140" spans="1:3">
      <c r="A140">
        <f>A139+$A$13</f>
        <v>12.499999999999972</v>
      </c>
      <c r="B140" s="42">
        <f t="shared" si="3"/>
        <v>1.83431841164227E-2</v>
      </c>
      <c r="C140" s="25">
        <f t="shared" si="2"/>
        <v>115.41731763115723</v>
      </c>
    </row>
    <row r="141" spans="1:3">
      <c r="A141">
        <f>A140+$A$13</f>
        <v>12.599999999999971</v>
      </c>
      <c r="B141" s="42">
        <f t="shared" si="3"/>
        <v>1.6336823445364919E-2</v>
      </c>
      <c r="C141" s="25">
        <f t="shared" si="2"/>
        <v>115.41904969572157</v>
      </c>
    </row>
    <row r="142" spans="1:3">
      <c r="A142">
        <f>A141+$A$13</f>
        <v>12.699999999999971</v>
      </c>
      <c r="B142" s="42">
        <f t="shared" si="3"/>
        <v>1.4549869073131693E-2</v>
      </c>
      <c r="C142" s="25">
        <f t="shared" si="2"/>
        <v>115.42059230612793</v>
      </c>
    </row>
    <row r="143" spans="1:3">
      <c r="A143">
        <f>A142+$A$13</f>
        <v>12.799999999999971</v>
      </c>
      <c r="B143" s="42">
        <f t="shared" si="3"/>
        <v>1.2958337587931718E-2</v>
      </c>
      <c r="C143" s="25">
        <f t="shared" si="2"/>
        <v>115.42196618072634</v>
      </c>
    </row>
    <row r="144" spans="1:3">
      <c r="A144">
        <f>A143+$A$13</f>
        <v>12.89999999999997</v>
      </c>
      <c r="B144" s="42">
        <f t="shared" si="3"/>
        <v>1.1540865180546115E-2</v>
      </c>
      <c r="C144" s="25">
        <f t="shared" ref="C144:C165" si="4">$B$5/$B$8*(1+$B$9/$B$5*TANH($B$9*A144/2-$B$10))/1000000</f>
        <v>115.42318977302565</v>
      </c>
    </row>
    <row r="145" spans="1:3">
      <c r="A145">
        <f>A144+$A$13</f>
        <v>12.99999999999997</v>
      </c>
      <c r="B145" s="42">
        <f t="shared" ref="B145:B165" si="5">$B$9*$B$9/2/$B$8/POWER(COSH($B$9*A145/2-$B$10),2)/1000000</f>
        <v>1.0278421937921974E-2</v>
      </c>
      <c r="C145" s="25">
        <f t="shared" si="4"/>
        <v>115.42427951909461</v>
      </c>
    </row>
    <row r="146" spans="1:3">
      <c r="A146">
        <f>A145+$A$13</f>
        <v>13.099999999999969</v>
      </c>
      <c r="B146" s="42">
        <f t="shared" si="5"/>
        <v>9.1540572100742325E-3</v>
      </c>
      <c r="C146" s="25">
        <f t="shared" si="4"/>
        <v>115.4252500579755</v>
      </c>
    </row>
    <row r="147" spans="1:3">
      <c r="A147">
        <f>A146+$A$13</f>
        <v>13.199999999999969</v>
      </c>
      <c r="B147" s="42">
        <f t="shared" si="5"/>
        <v>8.1526726888466322E-3</v>
      </c>
      <c r="C147" s="25">
        <f t="shared" si="4"/>
        <v>115.4261144280463</v>
      </c>
    </row>
    <row r="148" spans="1:3">
      <c r="A148">
        <f>A147+$A$13</f>
        <v>13.299999999999969</v>
      </c>
      <c r="B148" s="42">
        <f t="shared" si="5"/>
        <v>7.2608201969643184E-3</v>
      </c>
      <c r="C148" s="25">
        <f t="shared" si="4"/>
        <v>115.42688424195022</v>
      </c>
    </row>
    <row r="149" spans="1:3">
      <c r="A149">
        <f>A148+$A$13</f>
        <v>13.399999999999968</v>
      </c>
      <c r="B149" s="42">
        <f t="shared" si="5"/>
        <v>6.466521507945318E-3</v>
      </c>
      <c r="C149" s="25">
        <f t="shared" si="4"/>
        <v>115.42756984242654</v>
      </c>
    </row>
    <row r="150" spans="1:3">
      <c r="A150">
        <f>A149+$A$13</f>
        <v>13.499999999999968</v>
      </c>
      <c r="B150" s="42">
        <f t="shared" si="5"/>
        <v>5.7591078056224362E-3</v>
      </c>
      <c r="C150" s="25">
        <f t="shared" si="4"/>
        <v>115.42818044112414</v>
      </c>
    </row>
    <row r="151" spans="1:3">
      <c r="A151">
        <f>A150+$A$13</f>
        <v>13.599999999999968</v>
      </c>
      <c r="B151" s="42">
        <f t="shared" si="5"/>
        <v>5.1290766497051367E-3</v>
      </c>
      <c r="C151" s="25">
        <f t="shared" si="4"/>
        <v>115.42872424225332</v>
      </c>
    </row>
    <row r="152" spans="1:3">
      <c r="A152">
        <f>A151+$A$13</f>
        <v>13.699999999999967</v>
      </c>
      <c r="B152" s="42">
        <f t="shared" si="5"/>
        <v>4.5679645441124139E-3</v>
      </c>
      <c r="C152" s="25">
        <f t="shared" si="4"/>
        <v>115.42920855272915</v>
      </c>
    </row>
    <row r="153" spans="1:3">
      <c r="A153">
        <f>A152+$A$13</f>
        <v>13.799999999999967</v>
      </c>
      <c r="B153" s="42">
        <f t="shared" si="5"/>
        <v>4.0682334105575134E-3</v>
      </c>
      <c r="C153" s="25">
        <f t="shared" si="4"/>
        <v>115.42963988028016</v>
      </c>
    </row>
    <row r="154" spans="1:3">
      <c r="A154">
        <f>A153+$A$13</f>
        <v>13.899999999999967</v>
      </c>
      <c r="B154" s="42">
        <f t="shared" si="5"/>
        <v>3.6231694536171428E-3</v>
      </c>
      <c r="C154" s="25">
        <f t="shared" si="4"/>
        <v>115.43002402083602</v>
      </c>
    </row>
    <row r="155" spans="1:3">
      <c r="A155">
        <f>A154+$A$13</f>
        <v>13.999999999999966</v>
      </c>
      <c r="B155" s="42">
        <f t="shared" si="5"/>
        <v>3.2267930675727858E-3</v>
      </c>
      <c r="C155" s="25">
        <f t="shared" si="4"/>
        <v>115.43036613636446</v>
      </c>
    </row>
    <row r="156" spans="1:3">
      <c r="A156">
        <f>A155+$A$13</f>
        <v>14.099999999999966</v>
      </c>
      <c r="B156" s="42">
        <f t="shared" si="5"/>
        <v>2.8737785817399457E-3</v>
      </c>
      <c r="C156" s="25">
        <f t="shared" si="4"/>
        <v>115.43067082420006</v>
      </c>
    </row>
    <row r="157" spans="1:3">
      <c r="A157">
        <f>A156+$A$13</f>
        <v>14.199999999999966</v>
      </c>
      <c r="B157" s="42">
        <f t="shared" si="5"/>
        <v>2.5593827716660104E-3</v>
      </c>
      <c r="C157" s="25">
        <f t="shared" si="4"/>
        <v>115.43094217879451</v>
      </c>
    </row>
    <row r="158" spans="1:3">
      <c r="A158">
        <f>A157+$A$13</f>
        <v>14.299999999999965</v>
      </c>
      <c r="B158" s="42">
        <f t="shared" si="5"/>
        <v>2.279381180148705E-3</v>
      </c>
      <c r="C158" s="25">
        <f t="shared" si="4"/>
        <v>115.43118384671578</v>
      </c>
    </row>
    <row r="159" spans="1:3">
      <c r="A159">
        <f>A158+$A$13</f>
        <v>14.399999999999965</v>
      </c>
      <c r="B159" s="42">
        <f t="shared" si="5"/>
        <v>2.0300113960066649E-3</v>
      </c>
      <c r="C159" s="25">
        <f t="shared" si="4"/>
        <v>115.43139907563425</v>
      </c>
    </row>
    <row r="160" spans="1:3">
      <c r="A160">
        <f>A159+$A$13</f>
        <v>14.499999999999964</v>
      </c>
      <c r="B160" s="42">
        <f t="shared" si="5"/>
        <v>1.8079225312645512E-3</v>
      </c>
      <c r="C160" s="25">
        <f t="shared" si="4"/>
        <v>115.43159075795239</v>
      </c>
    </row>
    <row r="161" spans="1:3">
      <c r="A161">
        <f>A160+$A$13</f>
        <v>14.599999999999964</v>
      </c>
      <c r="B161" s="42">
        <f t="shared" si="5"/>
        <v>1.6101302201022305E-3</v>
      </c>
      <c r="C161" s="25">
        <f t="shared" si="4"/>
        <v>115.4317614696635</v>
      </c>
    </row>
    <row r="162" spans="1:3">
      <c r="A162">
        <f>A161+$A$13</f>
        <v>14.699999999999964</v>
      </c>
      <c r="B162" s="42">
        <f t="shared" si="5"/>
        <v>1.433976536638527E-3</v>
      </c>
      <c r="C162" s="25">
        <f t="shared" si="4"/>
        <v>115.43191350496144</v>
      </c>
    </row>
    <row r="163" spans="1:3">
      <c r="A163">
        <f>A162+$A$13</f>
        <v>14.799999999999963</v>
      </c>
      <c r="B163" s="42">
        <f t="shared" si="5"/>
        <v>1.277094294339362E-3</v>
      </c>
      <c r="C163" s="25">
        <f t="shared" si="4"/>
        <v>115.43204890706494</v>
      </c>
    </row>
    <row r="164" spans="1:3">
      <c r="A164">
        <f>A163+$A$13</f>
        <v>14.899999999999963</v>
      </c>
      <c r="B164" s="42">
        <f t="shared" si="5"/>
        <v>1.1373752484198742E-3</v>
      </c>
      <c r="C164" s="25">
        <f t="shared" si="4"/>
        <v>115.43216949567103</v>
      </c>
    </row>
    <row r="165" spans="1:3">
      <c r="A165">
        <f>A164+$A$13</f>
        <v>14.999999999999963</v>
      </c>
      <c r="B165" s="42">
        <f t="shared" si="5"/>
        <v>1.0129417748211162E-3</v>
      </c>
      <c r="C165" s="25">
        <f t="shared" si="4"/>
        <v>115.43227689140585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zajci</vt:lpstr>
      <vt:lpstr>ladja</vt:lpstr>
      <vt:lpstr>populacija</vt:lpstr>
      <vt:lpstr>piramidSheme</vt:lpstr>
      <vt:lpstr>bakterije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koc</cp:lastModifiedBy>
  <dcterms:created xsi:type="dcterms:W3CDTF">2017-10-07T07:43:02Z</dcterms:created>
  <dcterms:modified xsi:type="dcterms:W3CDTF">2018-10-24T21:20:13Z</dcterms:modified>
</cp:coreProperties>
</file>